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/>
  <bookViews>
    <workbookView xWindow="120" yWindow="75" windowWidth="18795" windowHeight="9210" tabRatio="604"/>
  </bookViews>
  <sheets>
    <sheet name="Tipp" sheetId="1" r:id="rId1"/>
    <sheet name="Punktevergabe" sheetId="4" r:id="rId2"/>
  </sheets>
  <definedNames>
    <definedName name="_xlnm.Print_Area" localSheetId="1">Punktevergabe!$B$2:$B$37</definedName>
    <definedName name="_xlnm.Print_Area" localSheetId="0">Tipp!$A:$I</definedName>
  </definedNames>
  <calcPr calcId="145621"/>
</workbook>
</file>

<file path=xl/calcChain.xml><?xml version="1.0" encoding="utf-8"?>
<calcChain xmlns="http://schemas.openxmlformats.org/spreadsheetml/2006/main">
  <c r="E84" i="1" l="1"/>
  <c r="G82" i="1"/>
  <c r="E82" i="1"/>
  <c r="G80" i="1"/>
  <c r="E80" i="1"/>
  <c r="G78" i="1"/>
  <c r="E78" i="1"/>
  <c r="G77" i="1"/>
  <c r="E77" i="1"/>
  <c r="G75" i="1"/>
  <c r="E75" i="1"/>
  <c r="G74" i="1"/>
  <c r="E74" i="1"/>
  <c r="G73" i="1"/>
  <c r="E73" i="1"/>
  <c r="G72" i="1"/>
  <c r="E72" i="1"/>
  <c r="G70" i="1"/>
  <c r="E70" i="1"/>
  <c r="G69" i="1"/>
  <c r="E69" i="1"/>
  <c r="G68" i="1"/>
  <c r="E68" i="1"/>
  <c r="G67" i="1"/>
  <c r="E67" i="1"/>
  <c r="G66" i="1"/>
  <c r="E66" i="1"/>
  <c r="E65" i="1"/>
  <c r="G64" i="1"/>
  <c r="G63" i="1"/>
  <c r="E63" i="1"/>
  <c r="B82" i="1" l="1"/>
  <c r="B80" i="1"/>
  <c r="B78" i="1"/>
  <c r="B77" i="1"/>
  <c r="B75" i="1"/>
  <c r="B74" i="1"/>
  <c r="B73" i="1"/>
  <c r="B72" i="1"/>
  <c r="B70" i="1"/>
  <c r="B69" i="1"/>
  <c r="B68" i="1"/>
  <c r="B67" i="1"/>
  <c r="B66" i="1"/>
  <c r="B65" i="1"/>
  <c r="B64" i="1"/>
  <c r="B63" i="1"/>
  <c r="B60" i="1"/>
  <c r="B61" i="1"/>
  <c r="B59" i="1"/>
  <c r="B58" i="1"/>
  <c r="B57" i="1"/>
  <c r="B56" i="1"/>
  <c r="B54" i="1"/>
  <c r="B53" i="1"/>
  <c r="B52" i="1"/>
  <c r="B51" i="1"/>
  <c r="B50" i="1"/>
  <c r="B49" i="1"/>
  <c r="B47" i="1"/>
  <c r="B46" i="1"/>
  <c r="B45" i="1"/>
  <c r="B44" i="1"/>
  <c r="B43" i="1"/>
  <c r="B42" i="1"/>
  <c r="B40" i="1"/>
  <c r="B39" i="1"/>
  <c r="B38" i="1"/>
  <c r="B37" i="1"/>
  <c r="B36" i="1"/>
  <c r="B35" i="1"/>
  <c r="B33" i="1"/>
  <c r="B32" i="1"/>
  <c r="B31" i="1"/>
  <c r="B30" i="1"/>
  <c r="B29" i="1"/>
  <c r="B28" i="1"/>
  <c r="B26" i="1"/>
  <c r="B25" i="1"/>
  <c r="B24" i="1"/>
  <c r="B23" i="1"/>
  <c r="B22" i="1"/>
  <c r="B21" i="1"/>
  <c r="B19" i="1"/>
  <c r="B18" i="1"/>
  <c r="B17" i="1"/>
  <c r="B16" i="1"/>
  <c r="B15" i="1"/>
  <c r="B14" i="1"/>
  <c r="B12" i="1"/>
  <c r="B8" i="1"/>
  <c r="B9" i="1"/>
  <c r="B10" i="1"/>
  <c r="B11" i="1"/>
  <c r="B7" i="1"/>
  <c r="Z54" i="1" l="1"/>
  <c r="Y54" i="1"/>
  <c r="X54" i="1"/>
  <c r="W54" i="1"/>
  <c r="V54" i="1"/>
  <c r="U54" i="1"/>
  <c r="AB54" i="1" s="1"/>
  <c r="Z53" i="1"/>
  <c r="Y53" i="1"/>
  <c r="Z49" i="1"/>
  <c r="Z52" i="1"/>
  <c r="P51" i="1"/>
  <c r="X53" i="1"/>
  <c r="W53" i="1"/>
  <c r="V53" i="1"/>
  <c r="U53" i="1"/>
  <c r="Y52" i="1"/>
  <c r="Z50" i="1"/>
  <c r="X52" i="1"/>
  <c r="W52" i="1"/>
  <c r="X50" i="1"/>
  <c r="O53" i="1"/>
  <c r="V52" i="1"/>
  <c r="U52" i="1"/>
  <c r="Z51" i="1"/>
  <c r="Y51" i="1"/>
  <c r="P50" i="1" s="1"/>
  <c r="X51" i="1"/>
  <c r="W51" i="1"/>
  <c r="V51" i="1"/>
  <c r="U51" i="1"/>
  <c r="AA51" i="1" s="1"/>
  <c r="Y50" i="1"/>
  <c r="P53" i="1" s="1"/>
  <c r="Q53" i="1" s="1"/>
  <c r="W50" i="1"/>
  <c r="V50" i="1"/>
  <c r="U50" i="1"/>
  <c r="AA50" i="1" s="1"/>
  <c r="Y49" i="1"/>
  <c r="X49" i="1"/>
  <c r="O52" i="1" s="1"/>
  <c r="W49" i="1"/>
  <c r="O50" i="1" s="1"/>
  <c r="V49" i="1"/>
  <c r="U49" i="1"/>
  <c r="AB49" i="1" s="1"/>
  <c r="R52" i="1" s="1"/>
  <c r="Z47" i="1"/>
  <c r="Y47" i="1"/>
  <c r="X47" i="1"/>
  <c r="W47" i="1"/>
  <c r="V47" i="1"/>
  <c r="U47" i="1"/>
  <c r="Z46" i="1"/>
  <c r="Y46" i="1"/>
  <c r="P46" i="1" s="1"/>
  <c r="X46" i="1"/>
  <c r="W46" i="1"/>
  <c r="V46" i="1"/>
  <c r="U46" i="1"/>
  <c r="AB46" i="1" s="1"/>
  <c r="Z45" i="1"/>
  <c r="Y45" i="1"/>
  <c r="Z43" i="1"/>
  <c r="X45" i="1"/>
  <c r="W45" i="1"/>
  <c r="V45" i="1"/>
  <c r="U45" i="1"/>
  <c r="Z44" i="1"/>
  <c r="Y44" i="1"/>
  <c r="X44" i="1"/>
  <c r="W44" i="1"/>
  <c r="V44" i="1"/>
  <c r="U44" i="1"/>
  <c r="AB44" i="1"/>
  <c r="Y43" i="1"/>
  <c r="X43" i="1"/>
  <c r="W43" i="1"/>
  <c r="V43" i="1"/>
  <c r="U43" i="1"/>
  <c r="Z42" i="1"/>
  <c r="Y42" i="1"/>
  <c r="X42" i="1"/>
  <c r="W42" i="1"/>
  <c r="O43" i="1" s="1"/>
  <c r="V42" i="1"/>
  <c r="U42" i="1"/>
  <c r="Z40" i="1"/>
  <c r="Y40" i="1"/>
  <c r="X40" i="1"/>
  <c r="W40" i="1"/>
  <c r="X35" i="1"/>
  <c r="X38" i="1"/>
  <c r="V40" i="1"/>
  <c r="U40" i="1"/>
  <c r="Z39" i="1"/>
  <c r="Y39" i="1"/>
  <c r="X39" i="1"/>
  <c r="W39" i="1"/>
  <c r="V39" i="1"/>
  <c r="U39" i="1"/>
  <c r="AB39" i="1"/>
  <c r="Z38" i="1"/>
  <c r="Y38" i="1"/>
  <c r="W38" i="1"/>
  <c r="V38" i="1"/>
  <c r="U38" i="1"/>
  <c r="Z37" i="1"/>
  <c r="Y37" i="1"/>
  <c r="X37" i="1"/>
  <c r="W37" i="1"/>
  <c r="O36" i="1" s="1"/>
  <c r="V37" i="1"/>
  <c r="U37" i="1"/>
  <c r="AB37" i="1"/>
  <c r="Z36" i="1"/>
  <c r="P38" i="1" s="1"/>
  <c r="Y36" i="1"/>
  <c r="X36" i="1"/>
  <c r="W36" i="1"/>
  <c r="O38" i="1" s="1"/>
  <c r="V36" i="1"/>
  <c r="U36" i="1"/>
  <c r="Z35" i="1"/>
  <c r="Y35" i="1"/>
  <c r="P36" i="1" s="1"/>
  <c r="W35" i="1"/>
  <c r="V35" i="1"/>
  <c r="U35" i="1"/>
  <c r="AB35" i="1" s="1"/>
  <c r="Z33" i="1"/>
  <c r="Y33" i="1"/>
  <c r="X33" i="1"/>
  <c r="W33" i="1"/>
  <c r="V33" i="1"/>
  <c r="U33" i="1"/>
  <c r="AB33" i="1" s="1"/>
  <c r="Z32" i="1"/>
  <c r="Y32" i="1"/>
  <c r="X32" i="1"/>
  <c r="W32" i="1"/>
  <c r="O30" i="1" s="1"/>
  <c r="V32" i="1"/>
  <c r="U32" i="1"/>
  <c r="AB32" i="1" s="1"/>
  <c r="Z31" i="1"/>
  <c r="Y31" i="1"/>
  <c r="X31" i="1"/>
  <c r="W31" i="1"/>
  <c r="X29" i="1"/>
  <c r="V31" i="1"/>
  <c r="U31" i="1"/>
  <c r="Z30" i="1"/>
  <c r="Y30" i="1"/>
  <c r="X30" i="1"/>
  <c r="W30" i="1"/>
  <c r="V30" i="1"/>
  <c r="N31" i="1" s="1"/>
  <c r="U30" i="1"/>
  <c r="AB30" i="1" s="1"/>
  <c r="Z29" i="1"/>
  <c r="Y29" i="1"/>
  <c r="W29" i="1"/>
  <c r="V29" i="1"/>
  <c r="U29" i="1"/>
  <c r="AA29" i="1" s="1"/>
  <c r="Z28" i="1"/>
  <c r="Y28" i="1"/>
  <c r="P29" i="1" s="1"/>
  <c r="X28" i="1"/>
  <c r="W28" i="1"/>
  <c r="V28" i="1"/>
  <c r="U28" i="1"/>
  <c r="U61" i="1"/>
  <c r="AA61" i="1" s="1"/>
  <c r="U56" i="1"/>
  <c r="AB56" i="1" s="1"/>
  <c r="U59" i="1"/>
  <c r="AB59" i="1"/>
  <c r="W61" i="1"/>
  <c r="X56" i="1"/>
  <c r="X59" i="1"/>
  <c r="Y61" i="1"/>
  <c r="Z56" i="1"/>
  <c r="Z59" i="1"/>
  <c r="U58" i="1"/>
  <c r="AB58" i="1"/>
  <c r="U60" i="1"/>
  <c r="AB60" i="1" s="1"/>
  <c r="W56" i="1"/>
  <c r="X58" i="1"/>
  <c r="X60" i="1"/>
  <c r="Y56" i="1"/>
  <c r="Z58" i="1"/>
  <c r="Z60" i="1"/>
  <c r="U57" i="1"/>
  <c r="AB57" i="1" s="1"/>
  <c r="R60" i="1" s="1"/>
  <c r="W59" i="1"/>
  <c r="W60" i="1"/>
  <c r="X57" i="1"/>
  <c r="Y59" i="1"/>
  <c r="P59" i="1" s="1"/>
  <c r="Y60" i="1"/>
  <c r="Z57" i="1"/>
  <c r="W57" i="1"/>
  <c r="W58" i="1"/>
  <c r="O57" i="1" s="1"/>
  <c r="X61" i="1"/>
  <c r="Y57" i="1"/>
  <c r="Y58" i="1"/>
  <c r="Z61" i="1"/>
  <c r="U25" i="1"/>
  <c r="AA25" i="1" s="1"/>
  <c r="U22" i="1"/>
  <c r="AB22" i="1" s="1"/>
  <c r="U23" i="1"/>
  <c r="AB23" i="1" s="1"/>
  <c r="W25" i="1"/>
  <c r="X22" i="1"/>
  <c r="O23" i="1" s="1"/>
  <c r="X23" i="1"/>
  <c r="Y25" i="1"/>
  <c r="Z22" i="1"/>
  <c r="Z23" i="1"/>
  <c r="U24" i="1"/>
  <c r="AB24" i="1" s="1"/>
  <c r="U26" i="1"/>
  <c r="AB26" i="1" s="1"/>
  <c r="W22" i="1"/>
  <c r="X24" i="1"/>
  <c r="X26" i="1"/>
  <c r="Y22" i="1"/>
  <c r="P25" i="1" s="1"/>
  <c r="Z24" i="1"/>
  <c r="Z26" i="1"/>
  <c r="U21" i="1"/>
  <c r="AB21" i="1" s="1"/>
  <c r="W23" i="1"/>
  <c r="W26" i="1"/>
  <c r="X21" i="1"/>
  <c r="O22" i="1" s="1"/>
  <c r="Y23" i="1"/>
  <c r="Y26" i="1"/>
  <c r="Z21" i="1"/>
  <c r="W21" i="1"/>
  <c r="W24" i="1"/>
  <c r="X25" i="1"/>
  <c r="Y21" i="1"/>
  <c r="Y24" i="1"/>
  <c r="P24" i="1" s="1"/>
  <c r="Z25" i="1"/>
  <c r="U18" i="1"/>
  <c r="AA18" i="1" s="1"/>
  <c r="U15" i="1"/>
  <c r="AB15" i="1" s="1"/>
  <c r="U16" i="1"/>
  <c r="AB16" i="1" s="1"/>
  <c r="W18" i="1"/>
  <c r="X15" i="1"/>
  <c r="O18" i="1" s="1"/>
  <c r="X16" i="1"/>
  <c r="Y18" i="1"/>
  <c r="Z15" i="1"/>
  <c r="Z16" i="1"/>
  <c r="U17" i="1"/>
  <c r="AA17" i="1" s="1"/>
  <c r="U19" i="1"/>
  <c r="AB19" i="1" s="1"/>
  <c r="W15" i="1"/>
  <c r="X17" i="1"/>
  <c r="X19" i="1"/>
  <c r="Y15" i="1"/>
  <c r="Z17" i="1"/>
  <c r="Z19" i="1"/>
  <c r="P17" i="1" s="1"/>
  <c r="U14" i="1"/>
  <c r="AB14" i="1" s="1"/>
  <c r="W16" i="1"/>
  <c r="O17" i="1" s="1"/>
  <c r="W19" i="1"/>
  <c r="X14" i="1"/>
  <c r="O15" i="1" s="1"/>
  <c r="Y16" i="1"/>
  <c r="Y19" i="1"/>
  <c r="Z14" i="1"/>
  <c r="W14" i="1"/>
  <c r="W17" i="1"/>
  <c r="X18" i="1"/>
  <c r="Y14" i="1"/>
  <c r="Y17" i="1"/>
  <c r="Z18" i="1"/>
  <c r="U9" i="1"/>
  <c r="AB9" i="1" s="1"/>
  <c r="U12" i="1"/>
  <c r="AB12" i="1" s="1"/>
  <c r="U8" i="1"/>
  <c r="AB8" i="1" s="1"/>
  <c r="X9" i="1"/>
  <c r="W12" i="1"/>
  <c r="O10" i="1" s="1"/>
  <c r="X8" i="1"/>
  <c r="Z9" i="1"/>
  <c r="P8" i="1" s="1"/>
  <c r="Y12" i="1"/>
  <c r="Z8" i="1"/>
  <c r="U10" i="1"/>
  <c r="AB10" i="1" s="1"/>
  <c r="U11" i="1"/>
  <c r="AB11" i="1" s="1"/>
  <c r="W8" i="1"/>
  <c r="X10" i="1"/>
  <c r="X11" i="1"/>
  <c r="Z10" i="1"/>
  <c r="P10" i="1" s="1"/>
  <c r="Y8" i="1"/>
  <c r="Z11" i="1"/>
  <c r="U7" i="1"/>
  <c r="AB7" i="1" s="1"/>
  <c r="W9" i="1"/>
  <c r="W11" i="1"/>
  <c r="X7" i="1"/>
  <c r="Y9" i="1"/>
  <c r="P9" i="1" s="1"/>
  <c r="Y11" i="1"/>
  <c r="P11" i="1" s="1"/>
  <c r="Z7" i="1"/>
  <c r="W10" i="1"/>
  <c r="W7" i="1"/>
  <c r="X12" i="1"/>
  <c r="O8" i="1" s="1"/>
  <c r="Y7" i="1"/>
  <c r="Y10" i="1"/>
  <c r="Z12" i="1"/>
  <c r="V25" i="1"/>
  <c r="V21" i="1"/>
  <c r="V24" i="1"/>
  <c r="V26" i="1"/>
  <c r="V23" i="1"/>
  <c r="V22" i="1"/>
  <c r="V61" i="1"/>
  <c r="V57" i="1"/>
  <c r="V58" i="1"/>
  <c r="V60" i="1"/>
  <c r="V56" i="1"/>
  <c r="V59" i="1"/>
  <c r="V12" i="1"/>
  <c r="V7" i="1"/>
  <c r="V10" i="1"/>
  <c r="V11" i="1"/>
  <c r="V8" i="1"/>
  <c r="V9" i="1"/>
  <c r="V18" i="1"/>
  <c r="V14" i="1"/>
  <c r="N15" i="1" s="1"/>
  <c r="V17" i="1"/>
  <c r="V19" i="1"/>
  <c r="V15" i="1"/>
  <c r="V16" i="1"/>
  <c r="N16" i="1" s="1"/>
  <c r="AB28" i="1"/>
  <c r="N29" i="1"/>
  <c r="O31" i="1"/>
  <c r="AA33" i="1"/>
  <c r="AB31" i="1"/>
  <c r="O29" i="1"/>
  <c r="P31" i="1"/>
  <c r="N32" i="1"/>
  <c r="P32" i="1"/>
  <c r="N30" i="1"/>
  <c r="P57" i="1"/>
  <c r="P52" i="1"/>
  <c r="AA52" i="1"/>
  <c r="N53" i="1"/>
  <c r="O51" i="1"/>
  <c r="Q51" i="1" s="1"/>
  <c r="N50" i="1"/>
  <c r="AB53" i="1"/>
  <c r="N51" i="1"/>
  <c r="AB50" i="1"/>
  <c r="N52" i="1"/>
  <c r="AB43" i="1"/>
  <c r="N45" i="1"/>
  <c r="AB42" i="1"/>
  <c r="N43" i="1"/>
  <c r="P43" i="1"/>
  <c r="O45" i="1"/>
  <c r="P45" i="1"/>
  <c r="O46" i="1"/>
  <c r="Q46" i="1" s="1"/>
  <c r="O44" i="1"/>
  <c r="AA45" i="1"/>
  <c r="N46" i="1"/>
  <c r="AB47" i="1"/>
  <c r="N44" i="1"/>
  <c r="P44" i="1"/>
  <c r="AA36" i="1"/>
  <c r="N38" i="1"/>
  <c r="AA38" i="1"/>
  <c r="R39" i="1" s="1"/>
  <c r="N39" i="1"/>
  <c r="P39" i="1"/>
  <c r="O39" i="1"/>
  <c r="AB40" i="1"/>
  <c r="N37" i="1"/>
  <c r="P37" i="1"/>
  <c r="N36" i="1"/>
  <c r="AB38" i="1"/>
  <c r="AA24" i="1"/>
  <c r="P22" i="1"/>
  <c r="N10" i="1"/>
  <c r="AA44" i="1"/>
  <c r="O24" i="1"/>
  <c r="AA12" i="1"/>
  <c r="AA59" i="1"/>
  <c r="AB45" i="1"/>
  <c r="AB61" i="1"/>
  <c r="AA31" i="1"/>
  <c r="AA32" i="1"/>
  <c r="AA43" i="1"/>
  <c r="R45" i="1" s="1"/>
  <c r="N25" i="1"/>
  <c r="N22" i="1"/>
  <c r="N23" i="1"/>
  <c r="O25" i="1"/>
  <c r="AA58" i="1"/>
  <c r="AA60" i="1"/>
  <c r="P58" i="1"/>
  <c r="O58" i="1"/>
  <c r="AA30" i="1"/>
  <c r="AB52" i="1"/>
  <c r="O60" i="1"/>
  <c r="P60" i="1"/>
  <c r="Q60" i="1" s="1"/>
  <c r="AB36" i="1"/>
  <c r="AA40" i="1"/>
  <c r="AA35" i="1"/>
  <c r="R36" i="1" s="1"/>
  <c r="AA39" i="1"/>
  <c r="AA28" i="1"/>
  <c r="P23" i="1"/>
  <c r="AA14" i="1"/>
  <c r="AA15" i="1"/>
  <c r="N57" i="1"/>
  <c r="N60" i="1"/>
  <c r="O59" i="1"/>
  <c r="N59" i="1"/>
  <c r="N58" i="1"/>
  <c r="AA56" i="1"/>
  <c r="AA49" i="1"/>
  <c r="AA53" i="1"/>
  <c r="AA54" i="1"/>
  <c r="AA42" i="1"/>
  <c r="AA46" i="1"/>
  <c r="R44" i="1" s="1"/>
  <c r="AA47" i="1"/>
  <c r="AA37" i="1"/>
  <c r="AB25" i="1"/>
  <c r="AA26" i="1"/>
  <c r="AA57" i="1"/>
  <c r="AA9" i="1"/>
  <c r="AA23" i="1"/>
  <c r="AA21" i="1"/>
  <c r="R46" i="1"/>
  <c r="R51" i="1"/>
  <c r="Q58" i="1"/>
  <c r="R38" i="1"/>
  <c r="R59" i="1"/>
  <c r="AA7" i="1" l="1"/>
  <c r="O11" i="1"/>
  <c r="Q11" i="1" s="1"/>
  <c r="P18" i="1"/>
  <c r="AA11" i="1"/>
  <c r="Q22" i="1"/>
  <c r="N17" i="1"/>
  <c r="AA16" i="1"/>
  <c r="AA19" i="1"/>
  <c r="N24" i="1"/>
  <c r="N18" i="1"/>
  <c r="AB18" i="1"/>
  <c r="P15" i="1"/>
  <c r="Q15" i="1" s="1"/>
  <c r="P16" i="1"/>
  <c r="Q17" i="1"/>
  <c r="N11" i="1"/>
  <c r="AA10" i="1"/>
  <c r="R11" i="1" s="1"/>
  <c r="AA8" i="1"/>
  <c r="R8" i="1" s="1"/>
  <c r="N8" i="1"/>
  <c r="R9" i="1"/>
  <c r="O9" i="1"/>
  <c r="Q9" i="1" s="1"/>
  <c r="R10" i="1"/>
  <c r="N9" i="1"/>
  <c r="R58" i="1"/>
  <c r="L58" i="1" s="1"/>
  <c r="R57" i="1"/>
  <c r="Q50" i="1"/>
  <c r="AB51" i="1"/>
  <c r="R53" i="1" s="1"/>
  <c r="L53" i="1" s="1"/>
  <c r="Q52" i="1"/>
  <c r="R50" i="1"/>
  <c r="R43" i="1"/>
  <c r="L43" i="1" s="1"/>
  <c r="O37" i="1"/>
  <c r="Q37" i="1" s="1"/>
  <c r="L37" i="1" s="1"/>
  <c r="R37" i="1"/>
  <c r="R30" i="1"/>
  <c r="R29" i="1"/>
  <c r="AB29" i="1"/>
  <c r="R32" i="1" s="1"/>
  <c r="O32" i="1"/>
  <c r="P30" i="1"/>
  <c r="R31" i="1"/>
  <c r="Q24" i="1"/>
  <c r="R22" i="1"/>
  <c r="R23" i="1"/>
  <c r="R15" i="1"/>
  <c r="O16" i="1"/>
  <c r="Q59" i="1"/>
  <c r="L59" i="1" s="1"/>
  <c r="Q57" i="1"/>
  <c r="L57" i="1" s="1"/>
  <c r="L52" i="1"/>
  <c r="Q43" i="1"/>
  <c r="Q36" i="1"/>
  <c r="L36" i="1" s="1"/>
  <c r="Q23" i="1"/>
  <c r="Q44" i="1"/>
  <c r="L44" i="1" s="1"/>
  <c r="L60" i="1"/>
  <c r="L51" i="1"/>
  <c r="L46" i="1"/>
  <c r="Q45" i="1"/>
  <c r="L45" i="1" s="1"/>
  <c r="Q39" i="1"/>
  <c r="L39" i="1" s="1"/>
  <c r="Q38" i="1"/>
  <c r="L38" i="1" s="1"/>
  <c r="Q31" i="1"/>
  <c r="Q32" i="1"/>
  <c r="L32" i="1" s="1"/>
  <c r="Q30" i="1"/>
  <c r="L30" i="1" s="1"/>
  <c r="Q29" i="1"/>
  <c r="L29" i="1" s="1"/>
  <c r="Q25" i="1"/>
  <c r="Q18" i="1"/>
  <c r="Q10" i="1"/>
  <c r="Q8" i="1"/>
  <c r="R16" i="1"/>
  <c r="L50" i="1"/>
  <c r="AB17" i="1"/>
  <c r="R17" i="1" s="1"/>
  <c r="AA22" i="1"/>
  <c r="R24" i="1" s="1"/>
  <c r="G65" i="1" l="1"/>
  <c r="E64" i="1"/>
  <c r="L22" i="1"/>
  <c r="L24" i="1"/>
  <c r="Q16" i="1"/>
  <c r="L16" i="1" s="1"/>
  <c r="L15" i="1"/>
  <c r="L17" i="1"/>
  <c r="L8" i="1"/>
  <c r="L11" i="1"/>
  <c r="L9" i="1"/>
  <c r="L10" i="1"/>
  <c r="K50" i="1"/>
  <c r="L31" i="1"/>
  <c r="K31" i="1" s="1"/>
  <c r="L23" i="1"/>
  <c r="R25" i="1"/>
  <c r="L25" i="1" s="1"/>
  <c r="R18" i="1"/>
  <c r="L18" i="1" s="1"/>
  <c r="K44" i="1"/>
  <c r="K37" i="1"/>
  <c r="K36" i="1"/>
  <c r="K58" i="1"/>
  <c r="K45" i="1"/>
  <c r="K59" i="1"/>
  <c r="K60" i="1"/>
  <c r="K57" i="1"/>
  <c r="K43" i="1"/>
  <c r="K46" i="1"/>
  <c r="K38" i="1"/>
  <c r="K39" i="1"/>
  <c r="K29" i="1"/>
  <c r="K52" i="1"/>
  <c r="K53" i="1"/>
  <c r="K32" i="1"/>
  <c r="K30" i="1"/>
  <c r="K51" i="1"/>
  <c r="K9" i="1" l="1"/>
  <c r="K11" i="1"/>
  <c r="K10" i="1"/>
  <c r="K8" i="1"/>
  <c r="K22" i="1"/>
  <c r="K24" i="1"/>
  <c r="K25" i="1"/>
  <c r="K23" i="1"/>
  <c r="K18" i="1"/>
  <c r="K15" i="1"/>
  <c r="K16" i="1"/>
  <c r="K17" i="1"/>
</calcChain>
</file>

<file path=xl/sharedStrings.xml><?xml version="1.0" encoding="utf-8"?>
<sst xmlns="http://schemas.openxmlformats.org/spreadsheetml/2006/main" count="420" uniqueCount="136">
  <si>
    <t>Name:</t>
  </si>
  <si>
    <t>Gruppe A</t>
  </si>
  <si>
    <t>H</t>
  </si>
  <si>
    <t>-</t>
  </si>
  <si>
    <t>G</t>
  </si>
  <si>
    <t>Ergebnis</t>
  </si>
  <si>
    <t>Rang</t>
  </si>
  <si>
    <t>Nation</t>
  </si>
  <si>
    <t>Sp</t>
  </si>
  <si>
    <t>Tore+</t>
  </si>
  <si>
    <t>Tore-</t>
  </si>
  <si>
    <t>Diff.</t>
  </si>
  <si>
    <t>Punkte</t>
  </si>
  <si>
    <t>Gruppe B</t>
  </si>
  <si>
    <t>Gruppe C</t>
  </si>
  <si>
    <t>Gruppe D</t>
  </si>
  <si>
    <t>Sieger Gruppe A</t>
  </si>
  <si>
    <t>Zweiter Gruppe B</t>
  </si>
  <si>
    <t>Sieger Gruppe B</t>
  </si>
  <si>
    <t>Zweiter Gruppe A</t>
  </si>
  <si>
    <t>Sieger Gruppe C</t>
  </si>
  <si>
    <t>Zweiter Gruppe D</t>
  </si>
  <si>
    <t>Sieger Gruppe D</t>
  </si>
  <si>
    <t>Zweiter Gruppe C</t>
  </si>
  <si>
    <t>Halbfinale</t>
  </si>
  <si>
    <t>Spiele</t>
  </si>
  <si>
    <t>Viertelfinale</t>
  </si>
  <si>
    <t>Finale</t>
  </si>
  <si>
    <t>aus</t>
  </si>
  <si>
    <t>ab hier ausblenden</t>
  </si>
  <si>
    <t>Getippt muss/kann auf jedes Spiel bis hin zum Finale werden.</t>
  </si>
  <si>
    <t xml:space="preserve"> </t>
  </si>
  <si>
    <t>Die Spiele in der Vorrunde werden ganz normal mit dem Spielergebnis getippt.</t>
  </si>
  <si>
    <t>Dies wird folgendermaßen getippt:</t>
  </si>
  <si>
    <t>Wird ein Spiel im Elferschießen entschieden, wird auf den Sieger mit 99 Toren getippt.</t>
  </si>
  <si>
    <t>Wird ein Spiel in der Verlängerung entschieden, so sind zum Spielstand nach 90 Minuten 50 Tore hinzuzurechnen.</t>
  </si>
  <si>
    <t>Deutschland gewinnt 2:1 = Tipp: 52:1</t>
  </si>
  <si>
    <t>Aufteilung der Punkte:</t>
  </si>
  <si>
    <t>richtiger Sieger eines Spiels: 1 Pkt.</t>
  </si>
  <si>
    <t>richtige Tordifferenz eines Spiels: 2 Pkte.</t>
  </si>
  <si>
    <t>richtiges Ergebnis eines Spiels: 3 Pkte.</t>
  </si>
  <si>
    <t>zB: Halbfinale Deutschland – England nach 90 Minuten 1:1</t>
  </si>
  <si>
    <t>Der Zweitplatzierte erhält 15% und der Drittplatzierte 5% des Gesamtbetrages.</t>
  </si>
  <si>
    <t>Wer am Ende die meistens Punkte erreicht, erhält 30% des Gesamtbetrages.</t>
  </si>
  <si>
    <t>Für richtige Tipps erhält man Punkte (siehe unten).</t>
  </si>
  <si>
    <t>Gruppe E</t>
  </si>
  <si>
    <t>Gruppe F</t>
  </si>
  <si>
    <t>Gruppe H</t>
  </si>
  <si>
    <t>Gruppe G</t>
  </si>
  <si>
    <t>Achtelfinale</t>
  </si>
  <si>
    <t>Sieger Gruppe E</t>
  </si>
  <si>
    <t>Zweiter Gruppe F</t>
  </si>
  <si>
    <t>Sieger Gruppe G</t>
  </si>
  <si>
    <t>Zweiter Gruppe H</t>
  </si>
  <si>
    <t>Sieger Gruppe F</t>
  </si>
  <si>
    <t>Zweiter Gruppe E</t>
  </si>
  <si>
    <t>Sieger Gruppe H</t>
  </si>
  <si>
    <t>Zweiter Gruppe G</t>
  </si>
  <si>
    <t>Sieger VF2</t>
  </si>
  <si>
    <t>Sieger VF1</t>
  </si>
  <si>
    <t>Sieger VF4</t>
  </si>
  <si>
    <t>Sieger VF3</t>
  </si>
  <si>
    <t>kl. Finale</t>
  </si>
  <si>
    <t>Verlierer HF1</t>
  </si>
  <si>
    <t>Verlierer HF2</t>
  </si>
  <si>
    <t>Sieger HF1</t>
  </si>
  <si>
    <t>Sieger HF2</t>
  </si>
  <si>
    <t>AF1</t>
  </si>
  <si>
    <t>AF2</t>
  </si>
  <si>
    <t>AF3</t>
  </si>
  <si>
    <t>AF4</t>
  </si>
  <si>
    <t>AF5</t>
  </si>
  <si>
    <t>AF6</t>
  </si>
  <si>
    <t>AF7</t>
  </si>
  <si>
    <t>AF8</t>
  </si>
  <si>
    <t>VF1</t>
  </si>
  <si>
    <t>VF2</t>
  </si>
  <si>
    <t>VF3</t>
  </si>
  <si>
    <t>VF4</t>
  </si>
  <si>
    <t>HF1</t>
  </si>
  <si>
    <t>HF2</t>
  </si>
  <si>
    <t>Fin</t>
  </si>
  <si>
    <t>kFin</t>
  </si>
  <si>
    <t>England gewinnt 2:3 = Tipp: 52:53 (1 bzw. 2 Tore in der Verlängerung)</t>
  </si>
  <si>
    <t>2 richtige Mannschaften eines Spiels in der Finalrunde: 8 Pkte. (zB. Finale lautet ARG-GER und man hat das auch so getippt)</t>
  </si>
  <si>
    <t>Bei den Spielen ab dem Achtelfinale kann es ja zu Verlängerung und Elferschießen kommen.</t>
  </si>
  <si>
    <t>richtiger Weltmeister-Tipp: 10 Pkte.</t>
  </si>
  <si>
    <t>WM 2018 - Tippspiel</t>
  </si>
  <si>
    <t>Weltmeister 2018:</t>
  </si>
  <si>
    <t>Tippregeln WM 2018:</t>
  </si>
  <si>
    <t>Russland</t>
  </si>
  <si>
    <t>Saudi-Arabien</t>
  </si>
  <si>
    <t>Ägypten</t>
  </si>
  <si>
    <t>Uruguay</t>
  </si>
  <si>
    <t>Marokko</t>
  </si>
  <si>
    <t>Iran</t>
  </si>
  <si>
    <t>Portugal</t>
  </si>
  <si>
    <t>Spanien</t>
  </si>
  <si>
    <t>Frankreich</t>
  </si>
  <si>
    <t>Australien</t>
  </si>
  <si>
    <t>Peru</t>
  </si>
  <si>
    <t>Dänemark</t>
  </si>
  <si>
    <t>Argentinien</t>
  </si>
  <si>
    <t>Island</t>
  </si>
  <si>
    <t>Kroatien</t>
  </si>
  <si>
    <t>Nigeria</t>
  </si>
  <si>
    <t>Costa Rica</t>
  </si>
  <si>
    <t>Serbien</t>
  </si>
  <si>
    <t>Brasilien</t>
  </si>
  <si>
    <t>Schweiz</t>
  </si>
  <si>
    <t>Deutschland</t>
  </si>
  <si>
    <t>Mexiko</t>
  </si>
  <si>
    <t>Schweden</t>
  </si>
  <si>
    <t>Südkorea</t>
  </si>
  <si>
    <t>Belgien</t>
  </si>
  <si>
    <t>Panama</t>
  </si>
  <si>
    <t>Tunesien</t>
  </si>
  <si>
    <t>England</t>
  </si>
  <si>
    <t>Kolumbien</t>
  </si>
  <si>
    <t>Japan</t>
  </si>
  <si>
    <t>Polen</t>
  </si>
  <si>
    <t>Senegal</t>
  </si>
  <si>
    <t>Sieger AF 1</t>
  </si>
  <si>
    <t>Sieger AF 6</t>
  </si>
  <si>
    <t>Sieger AF 8</t>
  </si>
  <si>
    <t>Sieger AF 3</t>
  </si>
  <si>
    <t>Sieger AF 2</t>
  </si>
  <si>
    <t>Sieger AF 5</t>
  </si>
  <si>
    <t>Sieger AF 7</t>
  </si>
  <si>
    <t>Sieger AF 4</t>
  </si>
  <si>
    <t>Die „freiwillige Spende zur Teilnahme am Tippspiel“ (wir wollen ja keine Teilnahmegebühr einheben) beträgt EUR 10,--</t>
  </si>
  <si>
    <t>zB Viertelfinale Brasilien – Russland   99:3 (bedeutet nach 120 Minuten stand es 3:3 und Brasilien hat das Elferschießen gewonnen)</t>
  </si>
  <si>
    <t>1 richtige Mannschaft eines Spiels in der Finalrunde: 4 Pkte. (zB. Viertelfinale lautet BRA-ESP und man hat BRA-FRA getippt)</t>
  </si>
  <si>
    <t xml:space="preserve">Mit Abgabe des Tippscheins erklären Sie sich einverstanden, dass Ihre Daten (Name und Mailadresse) für die Abwicklung </t>
  </si>
  <si>
    <t>gespeichert werden. Zu Auswertungszwecken werden die Namen auf der Homepage veröffentlicht und an alle Telnehmer gesendet.</t>
  </si>
  <si>
    <r>
      <t xml:space="preserve">vollständig ausgefüllten Tippschein bitte per Mail schicken an: </t>
    </r>
    <r>
      <rPr>
        <b/>
        <sz val="11"/>
        <color rgb="FF0070C0"/>
        <rFont val="Arial"/>
        <family val="2"/>
      </rPr>
      <t>tippspiel@unionalberndorf.at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</si>
</sst>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;@"/>
    <numFmt numFmtId="165" formatCode="dd/mm/yy;@"/>
    <numFmt numFmtId="166" formatCode="hh:mm;@"/>
  </numFmts>
  <fonts count="17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 Cyr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1"/>
      <color rgb="FF0070C0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13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5" fillId="2" borderId="1"/>
    <xf numFmtId="0" fontId="3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14" fontId="0" fillId="0" borderId="0" xfId="0" applyNumberFormat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Fill="1" applyProtection="1"/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2" fillId="0" borderId="0" xfId="0" applyFont="1" applyFill="1" applyBorder="1" applyProtection="1"/>
    <xf numFmtId="0" fontId="0" fillId="0" borderId="2" xfId="0" applyBorder="1" applyAlignment="1" applyProtection="1">
      <alignment horizontal="center"/>
    </xf>
    <xf numFmtId="14" fontId="0" fillId="0" borderId="2" xfId="0" applyNumberFormat="1" applyBorder="1" applyAlignment="1" applyProtection="1">
      <alignment horizontal="center"/>
    </xf>
    <xf numFmtId="164" fontId="0" fillId="0" borderId="2" xfId="0" applyNumberFormat="1" applyBorder="1" applyAlignment="1" applyProtection="1">
      <alignment horizontal="center"/>
    </xf>
    <xf numFmtId="0" fontId="0" fillId="0" borderId="2" xfId="0" applyBorder="1" applyProtection="1"/>
    <xf numFmtId="0" fontId="0" fillId="0" borderId="0" xfId="0" applyFill="1" applyBorder="1" applyProtection="1"/>
    <xf numFmtId="0" fontId="0" fillId="0" borderId="0" xfId="0" applyAlignment="1" applyProtection="1"/>
    <xf numFmtId="165" fontId="0" fillId="0" borderId="2" xfId="0" applyNumberFormat="1" applyBorder="1" applyAlignment="1" applyProtection="1">
      <alignment horizontal="center"/>
    </xf>
    <xf numFmtId="166" fontId="0" fillId="0" borderId="2" xfId="0" applyNumberFormat="1" applyBorder="1" applyAlignment="1" applyProtection="1">
      <alignment horizontal="center"/>
    </xf>
    <xf numFmtId="0" fontId="4" fillId="0" borderId="0" xfId="0" applyFont="1"/>
    <xf numFmtId="0" fontId="4" fillId="0" borderId="0" xfId="0" applyFont="1" applyProtection="1"/>
    <xf numFmtId="0" fontId="4" fillId="0" borderId="0" xfId="0" applyFont="1" applyFill="1" applyProtection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4" fillId="0" borderId="2" xfId="0" applyFont="1" applyBorder="1" applyProtection="1"/>
    <xf numFmtId="0" fontId="0" fillId="0" borderId="0" xfId="0" applyBorder="1" applyAlignment="1" applyProtection="1">
      <alignment horizontal="center"/>
    </xf>
    <xf numFmtId="165" fontId="0" fillId="0" borderId="0" xfId="0" applyNumberFormat="1" applyBorder="1" applyAlignment="1" applyProtection="1">
      <alignment horizontal="center"/>
    </xf>
    <xf numFmtId="166" fontId="0" fillId="0" borderId="0" xfId="0" applyNumberFormat="1" applyBorder="1" applyAlignment="1" applyProtection="1">
      <alignment horizontal="center"/>
    </xf>
    <xf numFmtId="0" fontId="0" fillId="0" borderId="0" xfId="0" applyBorder="1" applyProtection="1"/>
    <xf numFmtId="0" fontId="4" fillId="0" borderId="2" xfId="0" applyFont="1" applyBorder="1" applyAlignment="1" applyProtection="1">
      <alignment horizontal="center"/>
    </xf>
    <xf numFmtId="0" fontId="11" fillId="0" borderId="0" xfId="0" applyFont="1" applyProtection="1"/>
    <xf numFmtId="0" fontId="2" fillId="3" borderId="2" xfId="0" applyFont="1" applyFill="1" applyBorder="1" applyProtection="1"/>
    <xf numFmtId="0" fontId="2" fillId="4" borderId="0" xfId="0" applyFont="1" applyFill="1" applyBorder="1" applyAlignment="1" applyProtection="1"/>
    <xf numFmtId="0" fontId="1" fillId="0" borderId="3" xfId="0" applyFont="1" applyFill="1" applyBorder="1" applyAlignment="1" applyProtection="1"/>
    <xf numFmtId="0" fontId="1" fillId="0" borderId="4" xfId="0" applyFont="1" applyFill="1" applyBorder="1" applyAlignment="1" applyProtection="1"/>
    <xf numFmtId="14" fontId="4" fillId="0" borderId="4" xfId="0" applyNumberFormat="1" applyFont="1" applyFill="1" applyBorder="1" applyAlignment="1" applyProtection="1">
      <alignment horizontal="center"/>
    </xf>
    <xf numFmtId="164" fontId="4" fillId="0" borderId="4" xfId="0" applyNumberFormat="1" applyFont="1" applyFill="1" applyBorder="1" applyAlignment="1" applyProtection="1">
      <alignment horizontal="center"/>
    </xf>
    <xf numFmtId="0" fontId="4" fillId="0" borderId="4" xfId="0" applyFont="1" applyFill="1" applyBorder="1" applyProtection="1"/>
    <xf numFmtId="0" fontId="2" fillId="0" borderId="4" xfId="0" applyFont="1" applyFill="1" applyBorder="1" applyAlignment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4" fillId="0" borderId="5" xfId="0" applyFont="1" applyFill="1" applyBorder="1" applyProtection="1"/>
    <xf numFmtId="0" fontId="0" fillId="4" borderId="6" xfId="0" applyFill="1" applyBorder="1" applyAlignment="1" applyProtection="1">
      <alignment horizontal="center"/>
    </xf>
    <xf numFmtId="0" fontId="0" fillId="4" borderId="0" xfId="0" applyFill="1" applyBorder="1" applyAlignment="1" applyProtection="1">
      <alignment horizontal="center"/>
    </xf>
    <xf numFmtId="14" fontId="0" fillId="4" borderId="0" xfId="0" applyNumberFormat="1" applyFill="1" applyBorder="1" applyAlignment="1" applyProtection="1">
      <alignment horizontal="center"/>
    </xf>
    <xf numFmtId="164" fontId="0" fillId="4" borderId="0" xfId="0" applyNumberFormat="1" applyFill="1" applyBorder="1" applyAlignment="1" applyProtection="1">
      <alignment horizontal="center"/>
    </xf>
    <xf numFmtId="0" fontId="0" fillId="4" borderId="0" xfId="0" applyFill="1" applyBorder="1" applyProtection="1"/>
    <xf numFmtId="0" fontId="0" fillId="4" borderId="7" xfId="0" applyFill="1" applyBorder="1" applyProtection="1"/>
    <xf numFmtId="0" fontId="3" fillId="4" borderId="0" xfId="3" applyFill="1" applyBorder="1" applyAlignment="1" applyProtection="1">
      <alignment horizontal="right" vertical="center"/>
    </xf>
    <xf numFmtId="0" fontId="0" fillId="5" borderId="9" xfId="0" applyFill="1" applyBorder="1" applyProtection="1"/>
    <xf numFmtId="0" fontId="0" fillId="5" borderId="9" xfId="0" applyFill="1" applyBorder="1" applyAlignment="1" applyProtection="1">
      <alignment horizontal="center"/>
    </xf>
    <xf numFmtId="0" fontId="0" fillId="5" borderId="10" xfId="0" applyFill="1" applyBorder="1" applyProtection="1"/>
    <xf numFmtId="0" fontId="12" fillId="0" borderId="4" xfId="0" applyFont="1" applyFill="1" applyBorder="1" applyProtection="1"/>
    <xf numFmtId="0" fontId="13" fillId="0" borderId="0" xfId="0" applyFont="1" applyProtection="1"/>
    <xf numFmtId="0" fontId="13" fillId="0" borderId="0" xfId="0" applyFont="1" applyFill="1" applyProtection="1"/>
    <xf numFmtId="0" fontId="14" fillId="4" borderId="6" xfId="0" applyFont="1" applyFill="1" applyBorder="1" applyAlignment="1" applyProtection="1"/>
    <xf numFmtId="0" fontId="16" fillId="0" borderId="0" xfId="0" applyFont="1" applyFill="1" applyBorder="1" applyProtection="1"/>
    <xf numFmtId="0" fontId="16" fillId="0" borderId="0" xfId="0" applyFont="1" applyProtection="1"/>
    <xf numFmtId="0" fontId="1" fillId="3" borderId="0" xfId="0" applyFont="1" applyFill="1" applyAlignment="1" applyProtection="1">
      <alignment horizontal="center" vertical="center"/>
    </xf>
    <xf numFmtId="0" fontId="0" fillId="4" borderId="0" xfId="0" applyFill="1" applyBorder="1" applyAlignment="1" applyProtection="1">
      <alignment horizontal="center"/>
    </xf>
    <xf numFmtId="0" fontId="2" fillId="5" borderId="8" xfId="0" applyFont="1" applyFill="1" applyBorder="1" applyAlignment="1" applyProtection="1">
      <alignment horizontal="center"/>
    </xf>
    <xf numFmtId="0" fontId="2" fillId="5" borderId="9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14" fontId="1" fillId="3" borderId="0" xfId="0" applyNumberFormat="1" applyFont="1" applyFill="1" applyAlignment="1" applyProtection="1">
      <alignment horizontal="center" vertical="center"/>
    </xf>
    <xf numFmtId="0" fontId="2" fillId="6" borderId="2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</xf>
    <xf numFmtId="0" fontId="2" fillId="4" borderId="9" xfId="0" applyFont="1" applyFill="1" applyBorder="1" applyAlignment="1" applyProtection="1">
      <protection locked="0"/>
    </xf>
  </cellXfs>
  <cellStyles count="4">
    <cellStyle name="Excel Built-in Normal" xfId="1"/>
    <cellStyle name="Excel Built-in Note" xfId="2"/>
    <cellStyle name="Hyperlink" xfId="3" builtinId="8"/>
    <cellStyle name="Standard" xfId="0" builtinId="0"/>
  </cellStyles>
  <dxfs count="0"/>
  <tableStyles count="0" defaultTableStyle="TableStyleMedium2" defaultPivotStyle="PivotStyleLight16"/>
  <colors>
    <mruColors>
      <color rgb="FFFF00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hyperlink" Target="#Punktevergabe!A1"/><Relationship Id="rId4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1.jpeg"/><Relationship Id="rId1" Type="http://schemas.openxmlformats.org/officeDocument/2006/relationships/hyperlink" Target="#Tipp!C3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</xdr:colOff>
      <xdr:row>82</xdr:row>
      <xdr:rowOff>57150</xdr:rowOff>
    </xdr:from>
    <xdr:to>
      <xdr:col>18</xdr:col>
      <xdr:colOff>57150</xdr:colOff>
      <xdr:row>84</xdr:row>
      <xdr:rowOff>19050</xdr:rowOff>
    </xdr:to>
    <xdr:sp macro="" textlink="">
      <xdr:nvSpPr>
        <xdr:cNvPr id="1032" name="AutoShape 8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7362825" y="7105650"/>
          <a:ext cx="1190625" cy="542925"/>
        </a:xfrm>
        <a:prstGeom prst="rightArrow">
          <a:avLst>
            <a:gd name="adj1" fmla="val 50000"/>
            <a:gd name="adj2" fmla="val 54825"/>
          </a:avLst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AT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Punktevergabe</a:t>
          </a:r>
        </a:p>
      </xdr:txBody>
    </xdr:sp>
    <xdr:clientData fLocksWithSheet="0"/>
  </xdr:twoCellAnchor>
  <xdr:twoCellAnchor editAs="oneCell">
    <xdr:from>
      <xdr:col>6</xdr:col>
      <xdr:colOff>80626</xdr:colOff>
      <xdr:row>0</xdr:row>
      <xdr:rowOff>87312</xdr:rowOff>
    </xdr:from>
    <xdr:to>
      <xdr:col>9</xdr:col>
      <xdr:colOff>1251</xdr:colOff>
      <xdr:row>4</xdr:row>
      <xdr:rowOff>4762</xdr:rowOff>
    </xdr:to>
    <xdr:pic>
      <xdr:nvPicPr>
        <xdr:cNvPr id="1028" name="Picture 5" descr="C:\Dokumente und Einstellungen\aichhorn\private\union\Logos\Sportunion_Quer_4c_Fußball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2890" t="8173" r="4411" b="7368"/>
        <a:stretch>
          <a:fillRect/>
        </a:stretch>
      </xdr:blipFill>
      <xdr:spPr bwMode="auto">
        <a:xfrm>
          <a:off x="3439442" y="87312"/>
          <a:ext cx="1750427" cy="649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457187</xdr:colOff>
      <xdr:row>0</xdr:row>
      <xdr:rowOff>0</xdr:rowOff>
    </xdr:from>
    <xdr:to>
      <xdr:col>5</xdr:col>
      <xdr:colOff>63487</xdr:colOff>
      <xdr:row>4</xdr:row>
      <xdr:rowOff>23730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08" t="6915" r="4687" b="5041"/>
        <a:stretch/>
      </xdr:blipFill>
      <xdr:spPr>
        <a:xfrm>
          <a:off x="2632062" y="0"/>
          <a:ext cx="685800" cy="753980"/>
        </a:xfrm>
        <a:prstGeom prst="rect">
          <a:avLst/>
        </a:prstGeom>
      </xdr:spPr>
    </xdr:pic>
    <xdr:clientData/>
  </xdr:twoCellAnchor>
  <xdr:twoCellAnchor editAs="oneCell">
    <xdr:from>
      <xdr:col>10</xdr:col>
      <xdr:colOff>161925</xdr:colOff>
      <xdr:row>63</xdr:row>
      <xdr:rowOff>31503</xdr:rowOff>
    </xdr:from>
    <xdr:to>
      <xdr:col>17</xdr:col>
      <xdr:colOff>390525</xdr:colOff>
      <xdr:row>78</xdr:row>
      <xdr:rowOff>123825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72" r="3603"/>
        <a:stretch/>
      </xdr:blipFill>
      <xdr:spPr>
        <a:xfrm>
          <a:off x="5619750" y="10318503"/>
          <a:ext cx="2924175" cy="25211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752475</xdr:colOff>
      <xdr:row>1</xdr:row>
      <xdr:rowOff>9525</xdr:rowOff>
    </xdr:from>
    <xdr:to>
      <xdr:col>4</xdr:col>
      <xdr:colOff>419100</xdr:colOff>
      <xdr:row>3</xdr:row>
      <xdr:rowOff>171450</xdr:rowOff>
    </xdr:to>
    <xdr:sp macro="" textlink="">
      <xdr:nvSpPr>
        <xdr:cNvPr id="4097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4019550" y="57150"/>
          <a:ext cx="1190625" cy="542925"/>
        </a:xfrm>
        <a:prstGeom prst="leftArrow">
          <a:avLst>
            <a:gd name="adj1" fmla="val 50000"/>
            <a:gd name="adj2" fmla="val 54825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AT" sz="10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zum Tippschein</a:t>
          </a:r>
        </a:p>
      </xdr:txBody>
    </xdr:sp>
    <xdr:clientData fLocksWithSheet="0" fPrintsWithSheet="0"/>
  </xdr:twoCellAnchor>
  <xdr:twoCellAnchor editAs="oneCell">
    <xdr:from>
      <xdr:col>1</xdr:col>
      <xdr:colOff>6515100</xdr:colOff>
      <xdr:row>1</xdr:row>
      <xdr:rowOff>28575</xdr:rowOff>
    </xdr:from>
    <xdr:to>
      <xdr:col>1</xdr:col>
      <xdr:colOff>8258175</xdr:colOff>
      <xdr:row>4</xdr:row>
      <xdr:rowOff>114300</xdr:rowOff>
    </xdr:to>
    <xdr:pic>
      <xdr:nvPicPr>
        <xdr:cNvPr id="2051" name="Picture 5" descr="C:\Dokumente und Einstellungen\aichhorn\private\union\Logos\Sportunion_Quer_4c_Fußball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2890" t="8173" r="4411" b="7368"/>
        <a:stretch>
          <a:fillRect/>
        </a:stretch>
      </xdr:blipFill>
      <xdr:spPr bwMode="auto">
        <a:xfrm>
          <a:off x="6743700" y="190500"/>
          <a:ext cx="17430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5715000</xdr:colOff>
      <xdr:row>0</xdr:row>
      <xdr:rowOff>76200</xdr:rowOff>
    </xdr:from>
    <xdr:to>
      <xdr:col>1</xdr:col>
      <xdr:colOff>6400800</xdr:colOff>
      <xdr:row>4</xdr:row>
      <xdr:rowOff>109455</xdr:rowOff>
    </xdr:to>
    <xdr:pic>
      <xdr:nvPicPr>
        <xdr:cNvPr id="6" name="Grafik 5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08" t="6915" r="4687" b="5041"/>
        <a:stretch/>
      </xdr:blipFill>
      <xdr:spPr>
        <a:xfrm>
          <a:off x="5943600" y="76200"/>
          <a:ext cx="685800" cy="757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B134"/>
  <sheetViews>
    <sheetView showGridLines="0" tabSelected="1" zoomScaleNormal="100" workbookViewId="0">
      <selection activeCell="B3" sqref="B3:D3"/>
    </sheetView>
  </sheetViews>
  <sheetFormatPr baseColWidth="10" defaultColWidth="0" defaultRowHeight="12.75" zeroHeight="1"/>
  <cols>
    <col min="1" max="1" width="7.7109375" style="4" customWidth="1"/>
    <col min="2" max="2" width="6.85546875" style="4" customWidth="1"/>
    <col min="3" max="3" width="10.7109375" style="1" customWidth="1"/>
    <col min="4" max="4" width="7.28515625" style="2" customWidth="1"/>
    <col min="5" max="5" width="16.140625" style="3" customWidth="1"/>
    <col min="6" max="6" width="1.5703125" style="3" bestFit="1" customWidth="1"/>
    <col min="7" max="7" width="16" style="3" customWidth="1"/>
    <col min="8" max="9" width="5.7109375" style="4" customWidth="1"/>
    <col min="10" max="10" width="4.140625" style="3" customWidth="1"/>
    <col min="11" max="11" width="5.7109375" style="3" bestFit="1" customWidth="1"/>
    <col min="12" max="12" width="5.7109375" style="3" hidden="1" customWidth="1"/>
    <col min="13" max="13" width="14.7109375" style="3" customWidth="1"/>
    <col min="14" max="14" width="3.42578125" style="3" bestFit="1" customWidth="1"/>
    <col min="15" max="15" width="6.28515625" style="3" bestFit="1" customWidth="1"/>
    <col min="16" max="16" width="5.7109375" style="3" bestFit="1" customWidth="1"/>
    <col min="17" max="17" width="4.5703125" style="3" bestFit="1" customWidth="1"/>
    <col min="18" max="18" width="7.28515625" style="3" bestFit="1" customWidth="1"/>
    <col min="19" max="19" width="1.5703125" style="5" customWidth="1"/>
    <col min="20" max="20" width="5.42578125" hidden="1" customWidth="1"/>
    <col min="21" max="28" width="0" hidden="1" customWidth="1"/>
    <col min="29" max="16384" width="11.42578125" hidden="1"/>
  </cols>
  <sheetData>
    <row r="1" spans="1:28" ht="18">
      <c r="A1" s="33" t="s">
        <v>87</v>
      </c>
      <c r="B1" s="34"/>
      <c r="C1" s="35"/>
      <c r="D1" s="36"/>
      <c r="E1" s="37"/>
      <c r="F1" s="37"/>
      <c r="G1" s="38"/>
      <c r="H1" s="39"/>
      <c r="I1" s="39"/>
      <c r="J1" s="37"/>
      <c r="K1" s="37"/>
      <c r="L1" s="51" t="s">
        <v>28</v>
      </c>
      <c r="M1" s="37"/>
      <c r="N1" s="37"/>
      <c r="O1" s="37"/>
      <c r="P1" s="37"/>
      <c r="Q1" s="37"/>
      <c r="R1" s="40"/>
      <c r="S1"/>
      <c r="U1" s="23" t="s">
        <v>29</v>
      </c>
    </row>
    <row r="2" spans="1:28">
      <c r="A2" s="41"/>
      <c r="B2" s="42"/>
      <c r="C2" s="43"/>
      <c r="D2" s="44"/>
      <c r="E2" s="45"/>
      <c r="F2" s="45"/>
      <c r="G2" s="45"/>
      <c r="H2" s="42"/>
      <c r="I2" s="42"/>
      <c r="J2" s="45"/>
      <c r="K2" s="45"/>
      <c r="L2" s="45"/>
      <c r="M2" s="45"/>
      <c r="N2" s="45"/>
      <c r="O2" s="45"/>
      <c r="P2" s="45"/>
      <c r="Q2" s="45"/>
      <c r="R2" s="46"/>
      <c r="S2"/>
    </row>
    <row r="3" spans="1:28" ht="14.25" customHeight="1">
      <c r="A3" s="54" t="s">
        <v>0</v>
      </c>
      <c r="B3" s="65"/>
      <c r="C3" s="65"/>
      <c r="D3" s="65"/>
      <c r="E3" s="32"/>
      <c r="F3" s="47"/>
      <c r="G3" s="47"/>
      <c r="H3" s="58"/>
      <c r="I3" s="58"/>
      <c r="J3" s="45"/>
      <c r="K3" s="45"/>
      <c r="L3" s="45"/>
      <c r="M3" s="45"/>
      <c r="N3" s="45"/>
      <c r="O3" s="45"/>
      <c r="P3" s="45"/>
      <c r="Q3" s="45"/>
      <c r="R3" s="46"/>
      <c r="S3"/>
    </row>
    <row r="4" spans="1:28">
      <c r="A4" s="59"/>
      <c r="B4" s="60"/>
      <c r="C4" s="60"/>
      <c r="D4" s="60"/>
      <c r="E4" s="48"/>
      <c r="F4" s="48"/>
      <c r="G4" s="48"/>
      <c r="H4" s="49"/>
      <c r="I4" s="49"/>
      <c r="J4" s="48"/>
      <c r="K4" s="48"/>
      <c r="L4" s="48"/>
      <c r="M4" s="48"/>
      <c r="N4" s="48"/>
      <c r="O4" s="48"/>
      <c r="P4" s="48"/>
      <c r="Q4" s="48"/>
      <c r="R4" s="50"/>
      <c r="S4"/>
    </row>
    <row r="5" spans="1:28">
      <c r="S5"/>
    </row>
    <row r="6" spans="1:28">
      <c r="A6" s="7" t="s">
        <v>1</v>
      </c>
      <c r="B6" s="7"/>
      <c r="E6" s="6" t="s">
        <v>2</v>
      </c>
      <c r="F6" s="3" t="s">
        <v>3</v>
      </c>
      <c r="G6" s="6" t="s">
        <v>4</v>
      </c>
      <c r="H6" s="61" t="s">
        <v>5</v>
      </c>
      <c r="I6" s="61"/>
      <c r="S6" s="8"/>
      <c r="U6" s="3" t="s">
        <v>25</v>
      </c>
      <c r="V6" s="3" t="s">
        <v>25</v>
      </c>
      <c r="W6" s="3" t="s">
        <v>9</v>
      </c>
      <c r="X6" s="3" t="s">
        <v>9</v>
      </c>
      <c r="Y6" s="3" t="s">
        <v>10</v>
      </c>
      <c r="Z6" s="3" t="s">
        <v>10</v>
      </c>
      <c r="AA6" s="3" t="s">
        <v>12</v>
      </c>
      <c r="AB6" s="3" t="s">
        <v>12</v>
      </c>
    </row>
    <row r="7" spans="1:28">
      <c r="A7" s="9">
        <v>1</v>
      </c>
      <c r="B7" s="9" t="str">
        <f>TEXT(C7,"TTT")</f>
        <v>Do</v>
      </c>
      <c r="C7" s="15">
        <v>43265</v>
      </c>
      <c r="D7" s="16">
        <v>0.70833333333333337</v>
      </c>
      <c r="E7" s="12" t="s">
        <v>90</v>
      </c>
      <c r="F7" s="9" t="s">
        <v>3</v>
      </c>
      <c r="G7" s="12" t="s">
        <v>91</v>
      </c>
      <c r="H7" s="63"/>
      <c r="I7" s="63"/>
      <c r="K7" s="31" t="s">
        <v>6</v>
      </c>
      <c r="L7" s="31" t="s">
        <v>6</v>
      </c>
      <c r="M7" s="31" t="s">
        <v>7</v>
      </c>
      <c r="N7" s="31" t="s">
        <v>8</v>
      </c>
      <c r="O7" s="31" t="s">
        <v>9</v>
      </c>
      <c r="P7" s="31" t="s">
        <v>10</v>
      </c>
      <c r="Q7" s="31" t="s">
        <v>11</v>
      </c>
      <c r="R7" s="31" t="s">
        <v>12</v>
      </c>
      <c r="S7" s="13"/>
      <c r="U7" s="3">
        <f t="shared" ref="U7:V12" si="0">IF(ISBLANK(H7),0,1)</f>
        <v>0</v>
      </c>
      <c r="V7" s="3">
        <f t="shared" si="0"/>
        <v>0</v>
      </c>
      <c r="W7" s="3">
        <f t="shared" ref="W7:X12" si="1">H7</f>
        <v>0</v>
      </c>
      <c r="X7" s="3">
        <f t="shared" si="1"/>
        <v>0</v>
      </c>
      <c r="Y7" s="3">
        <f t="shared" ref="Y7:Y12" si="2">I7</f>
        <v>0</v>
      </c>
      <c r="Z7" s="3">
        <f t="shared" ref="Z7:Z12" si="3">H7</f>
        <v>0</v>
      </c>
      <c r="AA7" s="3">
        <f t="shared" ref="AA7:AA12" si="4">IF(U7=0,0,IF(H7&gt;I7,3,IF(I7&gt;H7,0,1)))</f>
        <v>0</v>
      </c>
      <c r="AB7" s="3">
        <f t="shared" ref="AB7:AB12" si="5">IF(U7=0,0,IF(H7&gt;I7,0,IF(I7&gt;H7,3,1)))</f>
        <v>0</v>
      </c>
    </row>
    <row r="8" spans="1:28">
      <c r="A8" s="9">
        <v>2</v>
      </c>
      <c r="B8" s="9" t="str">
        <f t="shared" ref="B8:B12" si="6">TEXT(C8,"TTT")</f>
        <v>Fr</v>
      </c>
      <c r="C8" s="15">
        <v>43266</v>
      </c>
      <c r="D8" s="16">
        <v>0.58333333333333337</v>
      </c>
      <c r="E8" s="12" t="s">
        <v>92</v>
      </c>
      <c r="F8" s="9" t="s">
        <v>3</v>
      </c>
      <c r="G8" s="12" t="s">
        <v>93</v>
      </c>
      <c r="H8" s="63"/>
      <c r="I8" s="63"/>
      <c r="K8" s="12">
        <f>RANK(L8,$L$8:$L$11,0)</f>
        <v>1</v>
      </c>
      <c r="L8" s="12">
        <f>R8*100+Q8*10+O8</f>
        <v>0</v>
      </c>
      <c r="M8" s="24" t="s">
        <v>92</v>
      </c>
      <c r="N8" s="12">
        <f>SUMIF($E$7:$E$12,M8,$U$7:$U$12)+SUMIF($G$7:$G$12,M8,$V$7:$V$12)</f>
        <v>0</v>
      </c>
      <c r="O8" s="12">
        <f>SUMIF($E$7:$E$12,M8,$W$7:$W$12)+SUMIF($G$7:$G$12,M8,$X$7:$X$12)</f>
        <v>0</v>
      </c>
      <c r="P8" s="12">
        <f>SUMIF($E$7:$E$12,M8,$Y$7:$Y$12)+SUMIF($G$7:$G$12,M8,$Z$7:$Z$12)</f>
        <v>0</v>
      </c>
      <c r="Q8" s="12">
        <f>O8-P8</f>
        <v>0</v>
      </c>
      <c r="R8" s="12">
        <f>SUMIF($E$7:$E$12,M8,$AA$7:$AA$12)+SUMIF($G$7:$G$12,M8,$AB$7:$AB$12)</f>
        <v>0</v>
      </c>
      <c r="S8" s="13"/>
      <c r="U8" s="3">
        <f t="shared" si="0"/>
        <v>0</v>
      </c>
      <c r="V8" s="3">
        <f t="shared" si="0"/>
        <v>0</v>
      </c>
      <c r="W8" s="3">
        <f t="shared" si="1"/>
        <v>0</v>
      </c>
      <c r="X8" s="3">
        <f t="shared" si="1"/>
        <v>0</v>
      </c>
      <c r="Y8" s="3">
        <f t="shared" si="2"/>
        <v>0</v>
      </c>
      <c r="Z8" s="3">
        <f t="shared" si="3"/>
        <v>0</v>
      </c>
      <c r="AA8" s="3">
        <f t="shared" si="4"/>
        <v>0</v>
      </c>
      <c r="AB8" s="3">
        <f t="shared" si="5"/>
        <v>0</v>
      </c>
    </row>
    <row r="9" spans="1:28">
      <c r="A9" s="9">
        <v>3</v>
      </c>
      <c r="B9" s="9" t="str">
        <f t="shared" si="6"/>
        <v>Di</v>
      </c>
      <c r="C9" s="15">
        <v>43270</v>
      </c>
      <c r="D9" s="16">
        <v>0.83333333333333337</v>
      </c>
      <c r="E9" s="12" t="s">
        <v>90</v>
      </c>
      <c r="F9" s="9" t="s">
        <v>3</v>
      </c>
      <c r="G9" s="12" t="s">
        <v>92</v>
      </c>
      <c r="H9" s="63"/>
      <c r="I9" s="63"/>
      <c r="K9" s="12">
        <f>RANK(L9,$L$8:$L$11,0)</f>
        <v>1</v>
      </c>
      <c r="L9" s="12">
        <f>R9*100+Q9*10+O9</f>
        <v>0</v>
      </c>
      <c r="M9" s="24" t="s">
        <v>90</v>
      </c>
      <c r="N9" s="12">
        <f>SUMIF($E$7:$E$12,M9,$U$7:$U$12)+SUMIF($G$7:$G$12,M9,$V$7:$V$12)</f>
        <v>0</v>
      </c>
      <c r="O9" s="12">
        <f>SUMIF($E$7:$E$12,M9,$W$7:$W$12)+SUMIF($G$7:$G$12,M9,$X$7:$X$12)</f>
        <v>0</v>
      </c>
      <c r="P9" s="12">
        <f>SUMIF($E$7:$E$12,M9,$Y$7:$Y$12)+SUMIF($G$7:$G$12,M9,$Z$7:$Z$12)</f>
        <v>0</v>
      </c>
      <c r="Q9" s="12">
        <f>O9-P9</f>
        <v>0</v>
      </c>
      <c r="R9" s="12">
        <f>SUMIF($E$7:$E$12,M9,$AA$7:$AA$12)+SUMIF($G$7:$G$12,M9,$AB$7:$AB$12)</f>
        <v>0</v>
      </c>
      <c r="S9" s="13"/>
      <c r="U9" s="3">
        <f t="shared" si="0"/>
        <v>0</v>
      </c>
      <c r="V9" s="3">
        <f t="shared" si="0"/>
        <v>0</v>
      </c>
      <c r="W9" s="3">
        <f t="shared" si="1"/>
        <v>0</v>
      </c>
      <c r="X9" s="3">
        <f t="shared" si="1"/>
        <v>0</v>
      </c>
      <c r="Y9" s="3">
        <f t="shared" si="2"/>
        <v>0</v>
      </c>
      <c r="Z9" s="3">
        <f t="shared" si="3"/>
        <v>0</v>
      </c>
      <c r="AA9" s="3">
        <f t="shared" si="4"/>
        <v>0</v>
      </c>
      <c r="AB9" s="3">
        <f t="shared" si="5"/>
        <v>0</v>
      </c>
    </row>
    <row r="10" spans="1:28">
      <c r="A10" s="9">
        <v>4</v>
      </c>
      <c r="B10" s="9" t="str">
        <f t="shared" si="6"/>
        <v>Mi</v>
      </c>
      <c r="C10" s="15">
        <v>43271</v>
      </c>
      <c r="D10" s="16">
        <v>0.70833333333333337</v>
      </c>
      <c r="E10" s="12" t="s">
        <v>93</v>
      </c>
      <c r="F10" s="9" t="s">
        <v>3</v>
      </c>
      <c r="G10" s="12" t="s">
        <v>91</v>
      </c>
      <c r="H10" s="63"/>
      <c r="I10" s="63"/>
      <c r="K10" s="12">
        <f>RANK(L10,$L$8:$L$11,0)</f>
        <v>1</v>
      </c>
      <c r="L10" s="12">
        <f>R10*100+Q10*10+O10</f>
        <v>0</v>
      </c>
      <c r="M10" s="24" t="s">
        <v>91</v>
      </c>
      <c r="N10" s="12">
        <f>SUMIF($E$7:$E$12,M10,$U$7:$U$12)+SUMIF($G$7:$G$12,M10,$V$7:$V$12)</f>
        <v>0</v>
      </c>
      <c r="O10" s="12">
        <f>SUMIF($E$7:$E$12,M10,$W$7:$W$12)+SUMIF($G$7:$G$12,M10,$X$7:$X$12)</f>
        <v>0</v>
      </c>
      <c r="P10" s="12">
        <f>SUMIF($E$7:$E$12,M10,$Y$7:$Y$12)+SUMIF($G$7:$G$12,M10,$Z$7:$Z$12)</f>
        <v>0</v>
      </c>
      <c r="Q10" s="12">
        <f>O10-P10</f>
        <v>0</v>
      </c>
      <c r="R10" s="12">
        <f>SUMIF($E$7:$E$12,M10,$AA$7:$AA$12)+SUMIF($G$7:$G$12,M10,$AB$7:$AB$12)</f>
        <v>0</v>
      </c>
      <c r="S10" s="13"/>
      <c r="U10" s="3">
        <f t="shared" si="0"/>
        <v>0</v>
      </c>
      <c r="V10" s="3">
        <f t="shared" si="0"/>
        <v>0</v>
      </c>
      <c r="W10" s="3">
        <f t="shared" si="1"/>
        <v>0</v>
      </c>
      <c r="X10" s="3">
        <f t="shared" si="1"/>
        <v>0</v>
      </c>
      <c r="Y10" s="3">
        <f t="shared" si="2"/>
        <v>0</v>
      </c>
      <c r="Z10" s="3">
        <f t="shared" si="3"/>
        <v>0</v>
      </c>
      <c r="AA10" s="3">
        <f t="shared" si="4"/>
        <v>0</v>
      </c>
      <c r="AB10" s="3">
        <f t="shared" si="5"/>
        <v>0</v>
      </c>
    </row>
    <row r="11" spans="1:28">
      <c r="A11" s="9">
        <v>5</v>
      </c>
      <c r="B11" s="9" t="str">
        <f t="shared" si="6"/>
        <v>Mo</v>
      </c>
      <c r="C11" s="15">
        <v>43276</v>
      </c>
      <c r="D11" s="16">
        <v>0.66666666666666663</v>
      </c>
      <c r="E11" s="12" t="s">
        <v>93</v>
      </c>
      <c r="F11" s="9" t="s">
        <v>3</v>
      </c>
      <c r="G11" s="12" t="s">
        <v>90</v>
      </c>
      <c r="H11" s="63"/>
      <c r="I11" s="63"/>
      <c r="K11" s="12">
        <f>RANK(L11,$L$8:$L$11,0)</f>
        <v>1</v>
      </c>
      <c r="L11" s="12">
        <f>R11*100+Q11*10+O11</f>
        <v>0</v>
      </c>
      <c r="M11" s="24" t="s">
        <v>93</v>
      </c>
      <c r="N11" s="12">
        <f>SUMIF($E$7:$E$12,M11,$U$7:$U$12)+SUMIF($G$7:$G$12,M11,$V$7:$V$12)</f>
        <v>0</v>
      </c>
      <c r="O11" s="12">
        <f>SUMIF($E$7:$E$12,M11,$W$7:$W$12)+SUMIF($G$7:$G$12,M11,$X$7:$X$12)</f>
        <v>0</v>
      </c>
      <c r="P11" s="12">
        <f>SUMIF($E$7:$E$12,M11,$Y$7:$Y$12)+SUMIF($G$7:$G$12,M11,$Z$7:$Z$12)</f>
        <v>0</v>
      </c>
      <c r="Q11" s="12">
        <f>O11-P11</f>
        <v>0</v>
      </c>
      <c r="R11" s="12">
        <f>SUMIF($E$7:$E$12,M11,$AA$7:$AA$12)+SUMIF($G$7:$G$12,M11,$AB$7:$AB$12)</f>
        <v>0</v>
      </c>
      <c r="U11" s="3">
        <f t="shared" si="0"/>
        <v>0</v>
      </c>
      <c r="V11" s="3">
        <f t="shared" si="0"/>
        <v>0</v>
      </c>
      <c r="W11" s="3">
        <f t="shared" si="1"/>
        <v>0</v>
      </c>
      <c r="X11" s="3">
        <f t="shared" si="1"/>
        <v>0</v>
      </c>
      <c r="Y11" s="3">
        <f t="shared" si="2"/>
        <v>0</v>
      </c>
      <c r="Z11" s="3">
        <f t="shared" si="3"/>
        <v>0</v>
      </c>
      <c r="AA11" s="3">
        <f t="shared" si="4"/>
        <v>0</v>
      </c>
      <c r="AB11" s="3">
        <f t="shared" si="5"/>
        <v>0</v>
      </c>
    </row>
    <row r="12" spans="1:28">
      <c r="A12" s="9">
        <v>6</v>
      </c>
      <c r="B12" s="9" t="str">
        <f t="shared" si="6"/>
        <v>Mo</v>
      </c>
      <c r="C12" s="15">
        <v>43276</v>
      </c>
      <c r="D12" s="16">
        <v>0.66666666666666663</v>
      </c>
      <c r="E12" s="12" t="s">
        <v>91</v>
      </c>
      <c r="F12" s="9" t="s">
        <v>3</v>
      </c>
      <c r="G12" s="12" t="s">
        <v>92</v>
      </c>
      <c r="H12" s="63"/>
      <c r="I12" s="63"/>
      <c r="U12" s="3">
        <f t="shared" si="0"/>
        <v>0</v>
      </c>
      <c r="V12" s="3">
        <f t="shared" si="0"/>
        <v>0</v>
      </c>
      <c r="W12" s="3">
        <f t="shared" si="1"/>
        <v>0</v>
      </c>
      <c r="X12" s="3">
        <f t="shared" si="1"/>
        <v>0</v>
      </c>
      <c r="Y12" s="3">
        <f t="shared" si="2"/>
        <v>0</v>
      </c>
      <c r="Z12" s="3">
        <f t="shared" si="3"/>
        <v>0</v>
      </c>
      <c r="AA12" s="3">
        <f t="shared" si="4"/>
        <v>0</v>
      </c>
      <c r="AB12" s="3">
        <f t="shared" si="5"/>
        <v>0</v>
      </c>
    </row>
    <row r="13" spans="1:28">
      <c r="A13" s="7" t="s">
        <v>13</v>
      </c>
      <c r="B13" s="7"/>
      <c r="H13" s="64"/>
      <c r="I13" s="64"/>
      <c r="S13" s="8"/>
      <c r="U13" s="3" t="s">
        <v>25</v>
      </c>
      <c r="V13" s="3" t="s">
        <v>25</v>
      </c>
      <c r="W13" s="3" t="s">
        <v>9</v>
      </c>
      <c r="X13" s="3" t="s">
        <v>9</v>
      </c>
      <c r="Y13" s="3" t="s">
        <v>10</v>
      </c>
      <c r="Z13" s="3" t="s">
        <v>10</v>
      </c>
      <c r="AA13" s="3" t="s">
        <v>12</v>
      </c>
      <c r="AB13" s="3" t="s">
        <v>12</v>
      </c>
    </row>
    <row r="14" spans="1:28">
      <c r="A14" s="9">
        <v>1</v>
      </c>
      <c r="B14" s="9" t="str">
        <f>TEXT(C14,"TTT")</f>
        <v>Fr</v>
      </c>
      <c r="C14" s="15">
        <v>43266</v>
      </c>
      <c r="D14" s="16">
        <v>0.70833333333333337</v>
      </c>
      <c r="E14" s="12" t="s">
        <v>94</v>
      </c>
      <c r="F14" s="9" t="s">
        <v>3</v>
      </c>
      <c r="G14" s="12" t="s">
        <v>95</v>
      </c>
      <c r="H14" s="63"/>
      <c r="I14" s="63"/>
      <c r="K14" s="31" t="s">
        <v>6</v>
      </c>
      <c r="L14" s="31" t="s">
        <v>6</v>
      </c>
      <c r="M14" s="31" t="s">
        <v>7</v>
      </c>
      <c r="N14" s="31" t="s">
        <v>8</v>
      </c>
      <c r="O14" s="31" t="s">
        <v>9</v>
      </c>
      <c r="P14" s="31" t="s">
        <v>10</v>
      </c>
      <c r="Q14" s="31" t="s">
        <v>11</v>
      </c>
      <c r="R14" s="31" t="s">
        <v>12</v>
      </c>
      <c r="S14" s="13"/>
      <c r="U14" s="3">
        <f t="shared" ref="U14:V19" si="7">IF(ISBLANK(H14),0,1)</f>
        <v>0</v>
      </c>
      <c r="V14" s="3">
        <f t="shared" si="7"/>
        <v>0</v>
      </c>
      <c r="W14" s="3">
        <f t="shared" ref="W14:X19" si="8">H14</f>
        <v>0</v>
      </c>
      <c r="X14" s="3">
        <f t="shared" si="8"/>
        <v>0</v>
      </c>
      <c r="Y14" s="3">
        <f t="shared" ref="Y14:Y19" si="9">I14</f>
        <v>0</v>
      </c>
      <c r="Z14" s="3">
        <f t="shared" ref="Z14:Z19" si="10">H14</f>
        <v>0</v>
      </c>
      <c r="AA14" s="3">
        <f t="shared" ref="AA14:AA19" si="11">IF(U14=0,0,IF(H14&gt;I14,3,IF(I14&gt;H14,0,1)))</f>
        <v>0</v>
      </c>
      <c r="AB14" s="3">
        <f t="shared" ref="AB14:AB19" si="12">IF(U14=0,0,IF(H14&gt;I14,0,IF(I14&gt;H14,3,1)))</f>
        <v>0</v>
      </c>
    </row>
    <row r="15" spans="1:28">
      <c r="A15" s="9">
        <v>2</v>
      </c>
      <c r="B15" s="9" t="str">
        <f t="shared" ref="B15:B19" si="13">TEXT(C15,"TTT")</f>
        <v>Fr</v>
      </c>
      <c r="C15" s="15">
        <v>43266</v>
      </c>
      <c r="D15" s="16">
        <v>0.83333333333333337</v>
      </c>
      <c r="E15" s="12" t="s">
        <v>96</v>
      </c>
      <c r="F15" s="9" t="s">
        <v>3</v>
      </c>
      <c r="G15" s="12" t="s">
        <v>97</v>
      </c>
      <c r="H15" s="63"/>
      <c r="I15" s="63"/>
      <c r="K15" s="12">
        <f>RANK(L15,$L$15:$L$18,0)</f>
        <v>1</v>
      </c>
      <c r="L15" s="12">
        <f>R15*100+Q15*10+O15</f>
        <v>0</v>
      </c>
      <c r="M15" s="24" t="s">
        <v>95</v>
      </c>
      <c r="N15" s="12">
        <f>SUMIF($E$14:$E$19,M15,$U$14:$U$19)+SUMIF($G$14:$G$19,M15,$V$14:$V$19)</f>
        <v>0</v>
      </c>
      <c r="O15" s="12">
        <f>SUMIF($E$14:$E$19,M15,$W$14:$W$19)+SUMIF($G$14:$G$19,M15,$X$14:$X$19)</f>
        <v>0</v>
      </c>
      <c r="P15" s="12">
        <f>SUMIF($E$14:$E$19,M15,$Y$14:$Y$19)+SUMIF($G$14:$G$19,M15,$Z$14:$Z$19)</f>
        <v>0</v>
      </c>
      <c r="Q15" s="12">
        <f>O15-P15</f>
        <v>0</v>
      </c>
      <c r="R15" s="12">
        <f>SUMIF($E$14:$E$19,M15,$AA$14:$AA$19)+SUMIF($G$14:$G$19,M15,$AB$14:$AB$19)</f>
        <v>0</v>
      </c>
      <c r="S15" s="13"/>
      <c r="U15" s="3">
        <f t="shared" si="7"/>
        <v>0</v>
      </c>
      <c r="V15" s="3">
        <f t="shared" si="7"/>
        <v>0</v>
      </c>
      <c r="W15" s="3">
        <f t="shared" si="8"/>
        <v>0</v>
      </c>
      <c r="X15" s="3">
        <f t="shared" si="8"/>
        <v>0</v>
      </c>
      <c r="Y15" s="3">
        <f t="shared" si="9"/>
        <v>0</v>
      </c>
      <c r="Z15" s="3">
        <f t="shared" si="10"/>
        <v>0</v>
      </c>
      <c r="AA15" s="3">
        <f t="shared" si="11"/>
        <v>0</v>
      </c>
      <c r="AB15" s="3">
        <f t="shared" si="12"/>
        <v>0</v>
      </c>
    </row>
    <row r="16" spans="1:28">
      <c r="A16" s="9">
        <v>3</v>
      </c>
      <c r="B16" s="9" t="str">
        <f t="shared" si="13"/>
        <v>Mi</v>
      </c>
      <c r="C16" s="15">
        <v>43271</v>
      </c>
      <c r="D16" s="16">
        <v>0.58333333333333337</v>
      </c>
      <c r="E16" s="12" t="s">
        <v>96</v>
      </c>
      <c r="F16" s="9" t="s">
        <v>3</v>
      </c>
      <c r="G16" s="12" t="s">
        <v>94</v>
      </c>
      <c r="H16" s="63"/>
      <c r="I16" s="63"/>
      <c r="K16" s="12">
        <f>RANK(L16,$L$15:$L$18,0)</f>
        <v>1</v>
      </c>
      <c r="L16" s="12">
        <f>R16*100+Q16*10+O16</f>
        <v>0</v>
      </c>
      <c r="M16" s="24" t="s">
        <v>94</v>
      </c>
      <c r="N16" s="12">
        <f>SUMIF($E$14:$E$19,M16,$U$14:$U$19)+SUMIF($G$14:$G$19,M16,$V$14:$V$19)</f>
        <v>0</v>
      </c>
      <c r="O16" s="12">
        <f>SUMIF($E$14:$E$19,M16,$W$14:$W$19)+SUMIF($G$14:$G$19,M16,$X$14:$X$19)</f>
        <v>0</v>
      </c>
      <c r="P16" s="12">
        <f>SUMIF($E$14:$E$19,M16,$Y$14:$Y$19)+SUMIF($G$14:$G$19,M16,$Z$14:$Z$19)</f>
        <v>0</v>
      </c>
      <c r="Q16" s="12">
        <f>O16-P16</f>
        <v>0</v>
      </c>
      <c r="R16" s="12">
        <f>SUMIF($E$14:$E$19,M16,$AA$14:$AA$19)+SUMIF($G$14:$G$19,M16,$AB$14:$AB$19)</f>
        <v>0</v>
      </c>
      <c r="S16" s="13"/>
      <c r="U16" s="3">
        <f t="shared" si="7"/>
        <v>0</v>
      </c>
      <c r="V16" s="3">
        <f t="shared" si="7"/>
        <v>0</v>
      </c>
      <c r="W16" s="3">
        <f t="shared" si="8"/>
        <v>0</v>
      </c>
      <c r="X16" s="3">
        <f t="shared" si="8"/>
        <v>0</v>
      </c>
      <c r="Y16" s="3">
        <f t="shared" si="9"/>
        <v>0</v>
      </c>
      <c r="Z16" s="3">
        <f t="shared" si="10"/>
        <v>0</v>
      </c>
      <c r="AA16" s="3">
        <f t="shared" si="11"/>
        <v>0</v>
      </c>
      <c r="AB16" s="3">
        <f t="shared" si="12"/>
        <v>0</v>
      </c>
    </row>
    <row r="17" spans="1:28">
      <c r="A17" s="9">
        <v>4</v>
      </c>
      <c r="B17" s="9" t="str">
        <f t="shared" si="13"/>
        <v>Mi</v>
      </c>
      <c r="C17" s="15">
        <v>43271</v>
      </c>
      <c r="D17" s="16">
        <v>0.83333333333333337</v>
      </c>
      <c r="E17" s="12" t="s">
        <v>95</v>
      </c>
      <c r="F17" s="9" t="s">
        <v>3</v>
      </c>
      <c r="G17" s="12" t="s">
        <v>97</v>
      </c>
      <c r="H17" s="63"/>
      <c r="I17" s="63"/>
      <c r="K17" s="12">
        <f>RANK(L17,$L$15:$L$18,0)</f>
        <v>1</v>
      </c>
      <c r="L17" s="12">
        <f>R17*100+Q17*10+O17</f>
        <v>0</v>
      </c>
      <c r="M17" s="24" t="s">
        <v>96</v>
      </c>
      <c r="N17" s="12">
        <f>SUMIF($E$14:$E$19,M17,$U$14:$U$19)+SUMIF($G$14:$G$19,M17,$V$14:$V$19)</f>
        <v>0</v>
      </c>
      <c r="O17" s="12">
        <f>SUMIF($E$14:$E$19,M17,$W$14:$W$19)+SUMIF($G$14:$G$19,M17,$X$14:$X$19)</f>
        <v>0</v>
      </c>
      <c r="P17" s="12">
        <f>SUMIF($E$14:$E$19,M17,$Y$14:$Y$19)+SUMIF($G$14:$G$19,M17,$Z$14:$Z$19)</f>
        <v>0</v>
      </c>
      <c r="Q17" s="12">
        <f>O17-P17</f>
        <v>0</v>
      </c>
      <c r="R17" s="12">
        <f>SUMIF($E$14:$E$19,M17,$AA$14:$AA$19)+SUMIF($G$14:$G$19,M17,$AB$14:$AB$19)</f>
        <v>0</v>
      </c>
      <c r="S17" s="13"/>
      <c r="U17" s="3">
        <f t="shared" si="7"/>
        <v>0</v>
      </c>
      <c r="V17" s="3">
        <f t="shared" si="7"/>
        <v>0</v>
      </c>
      <c r="W17" s="3">
        <f t="shared" si="8"/>
        <v>0</v>
      </c>
      <c r="X17" s="3">
        <f t="shared" si="8"/>
        <v>0</v>
      </c>
      <c r="Y17" s="3">
        <f t="shared" si="9"/>
        <v>0</v>
      </c>
      <c r="Z17" s="3">
        <f t="shared" si="10"/>
        <v>0</v>
      </c>
      <c r="AA17" s="3">
        <f t="shared" si="11"/>
        <v>0</v>
      </c>
      <c r="AB17" s="3">
        <f t="shared" si="12"/>
        <v>0</v>
      </c>
    </row>
    <row r="18" spans="1:28">
      <c r="A18" s="9">
        <v>5</v>
      </c>
      <c r="B18" s="9" t="str">
        <f t="shared" si="13"/>
        <v>Mo</v>
      </c>
      <c r="C18" s="15">
        <v>43276</v>
      </c>
      <c r="D18" s="16">
        <v>0.83333333333333337</v>
      </c>
      <c r="E18" s="12" t="s">
        <v>97</v>
      </c>
      <c r="F18" s="9" t="s">
        <v>3</v>
      </c>
      <c r="G18" s="12" t="s">
        <v>94</v>
      </c>
      <c r="H18" s="63"/>
      <c r="I18" s="63"/>
      <c r="K18" s="12">
        <f>RANK(L18,$L$15:$L$18,0)</f>
        <v>1</v>
      </c>
      <c r="L18" s="12">
        <f>R18*100+Q18*10+O18</f>
        <v>0</v>
      </c>
      <c r="M18" s="24" t="s">
        <v>97</v>
      </c>
      <c r="N18" s="12">
        <f>SUMIF($E$14:$E$19,M18,$U$14:$U$19)+SUMIF($G$14:$G$19,M18,$V$14:$V$19)</f>
        <v>0</v>
      </c>
      <c r="O18" s="12">
        <f>SUMIF($E$14:$E$19,M18,$W$14:$W$19)+SUMIF($G$14:$G$19,M18,$X$14:$X$19)</f>
        <v>0</v>
      </c>
      <c r="P18" s="12">
        <f>SUMIF($E$14:$E$19,M18,$Y$14:$Y$19)+SUMIF($G$14:$G$19,M18,$Z$14:$Z$19)</f>
        <v>0</v>
      </c>
      <c r="Q18" s="12">
        <f>O18-P18</f>
        <v>0</v>
      </c>
      <c r="R18" s="12">
        <f>SUMIF($E$14:$E$19,M18,$AA$14:$AA$19)+SUMIF($G$14:$G$19,M18,$AB$14:$AB$19)</f>
        <v>0</v>
      </c>
      <c r="U18" s="3">
        <f t="shared" si="7"/>
        <v>0</v>
      </c>
      <c r="V18" s="3">
        <f t="shared" si="7"/>
        <v>0</v>
      </c>
      <c r="W18" s="3">
        <f t="shared" si="8"/>
        <v>0</v>
      </c>
      <c r="X18" s="3">
        <f t="shared" si="8"/>
        <v>0</v>
      </c>
      <c r="Y18" s="3">
        <f t="shared" si="9"/>
        <v>0</v>
      </c>
      <c r="Z18" s="3">
        <f t="shared" si="10"/>
        <v>0</v>
      </c>
      <c r="AA18" s="3">
        <f t="shared" si="11"/>
        <v>0</v>
      </c>
      <c r="AB18" s="3">
        <f t="shared" si="12"/>
        <v>0</v>
      </c>
    </row>
    <row r="19" spans="1:28">
      <c r="A19" s="9">
        <v>6</v>
      </c>
      <c r="B19" s="9" t="str">
        <f t="shared" si="13"/>
        <v>Mo</v>
      </c>
      <c r="C19" s="15">
        <v>43276</v>
      </c>
      <c r="D19" s="16">
        <v>0.83333333333333337</v>
      </c>
      <c r="E19" s="12" t="s">
        <v>95</v>
      </c>
      <c r="F19" s="9" t="s">
        <v>3</v>
      </c>
      <c r="G19" s="12" t="s">
        <v>96</v>
      </c>
      <c r="H19" s="63"/>
      <c r="I19" s="63"/>
      <c r="U19" s="3">
        <f t="shared" si="7"/>
        <v>0</v>
      </c>
      <c r="V19" s="3">
        <f t="shared" si="7"/>
        <v>0</v>
      </c>
      <c r="W19" s="3">
        <f t="shared" si="8"/>
        <v>0</v>
      </c>
      <c r="X19" s="3">
        <f t="shared" si="8"/>
        <v>0</v>
      </c>
      <c r="Y19" s="3">
        <f t="shared" si="9"/>
        <v>0</v>
      </c>
      <c r="Z19" s="3">
        <f t="shared" si="10"/>
        <v>0</v>
      </c>
      <c r="AA19" s="3">
        <f t="shared" si="11"/>
        <v>0</v>
      </c>
      <c r="AB19" s="3">
        <f t="shared" si="12"/>
        <v>0</v>
      </c>
    </row>
    <row r="20" spans="1:28">
      <c r="A20" s="7" t="s">
        <v>14</v>
      </c>
      <c r="B20" s="7"/>
      <c r="H20" s="64"/>
      <c r="I20" s="64"/>
      <c r="S20" s="8"/>
      <c r="U20" s="3" t="s">
        <v>25</v>
      </c>
      <c r="V20" s="3" t="s">
        <v>25</v>
      </c>
      <c r="W20" s="3" t="s">
        <v>9</v>
      </c>
      <c r="X20" s="3" t="s">
        <v>9</v>
      </c>
      <c r="Y20" s="3" t="s">
        <v>10</v>
      </c>
      <c r="Z20" s="3" t="s">
        <v>10</v>
      </c>
      <c r="AA20" s="3" t="s">
        <v>12</v>
      </c>
      <c r="AB20" s="3" t="s">
        <v>12</v>
      </c>
    </row>
    <row r="21" spans="1:28">
      <c r="A21" s="9">
        <v>1</v>
      </c>
      <c r="B21" s="9" t="str">
        <f>TEXT(C21,"TTT")</f>
        <v>Sa</v>
      </c>
      <c r="C21" s="15">
        <v>43267</v>
      </c>
      <c r="D21" s="16">
        <v>0.5</v>
      </c>
      <c r="E21" s="12" t="s">
        <v>98</v>
      </c>
      <c r="F21" s="9" t="s">
        <v>3</v>
      </c>
      <c r="G21" s="12" t="s">
        <v>99</v>
      </c>
      <c r="H21" s="63"/>
      <c r="I21" s="63"/>
      <c r="K21" s="31" t="s">
        <v>6</v>
      </c>
      <c r="L21" s="31" t="s">
        <v>6</v>
      </c>
      <c r="M21" s="31" t="s">
        <v>7</v>
      </c>
      <c r="N21" s="31" t="s">
        <v>8</v>
      </c>
      <c r="O21" s="31" t="s">
        <v>9</v>
      </c>
      <c r="P21" s="31" t="s">
        <v>10</v>
      </c>
      <c r="Q21" s="31" t="s">
        <v>11</v>
      </c>
      <c r="R21" s="31" t="s">
        <v>12</v>
      </c>
      <c r="S21" s="13"/>
      <c r="U21" s="3">
        <f t="shared" ref="U21:V26" si="14">IF(ISBLANK(H21),0,1)</f>
        <v>0</v>
      </c>
      <c r="V21" s="3">
        <f t="shared" si="14"/>
        <v>0</v>
      </c>
      <c r="W21" s="3">
        <f t="shared" ref="W21:X26" si="15">H21</f>
        <v>0</v>
      </c>
      <c r="X21" s="3">
        <f t="shared" si="15"/>
        <v>0</v>
      </c>
      <c r="Y21" s="3">
        <f t="shared" ref="Y21:Y26" si="16">I21</f>
        <v>0</v>
      </c>
      <c r="Z21" s="3">
        <f t="shared" ref="Z21:Z26" si="17">H21</f>
        <v>0</v>
      </c>
      <c r="AA21" s="3">
        <f t="shared" ref="AA21:AA26" si="18">IF(U21=0,0,IF(H21&gt;I21,3,IF(I21&gt;H21,0,1)))</f>
        <v>0</v>
      </c>
      <c r="AB21" s="3">
        <f t="shared" ref="AB21:AB26" si="19">IF(U21=0,0,IF(H21&gt;I21,0,IF(I21&gt;H21,3,1)))</f>
        <v>0</v>
      </c>
    </row>
    <row r="22" spans="1:28">
      <c r="A22" s="9">
        <v>2</v>
      </c>
      <c r="B22" s="9" t="str">
        <f t="shared" ref="B22:B26" si="20">TEXT(C22,"TTT")</f>
        <v>Sa</v>
      </c>
      <c r="C22" s="15">
        <v>43267</v>
      </c>
      <c r="D22" s="16">
        <v>0.75</v>
      </c>
      <c r="E22" s="12" t="s">
        <v>100</v>
      </c>
      <c r="F22" s="9" t="s">
        <v>3</v>
      </c>
      <c r="G22" s="12" t="s">
        <v>101</v>
      </c>
      <c r="H22" s="63"/>
      <c r="I22" s="63"/>
      <c r="K22" s="12">
        <f>RANK(L22,$L$22:$L$25,0)</f>
        <v>1</v>
      </c>
      <c r="L22" s="12">
        <f>R22*100+Q22*10+O22</f>
        <v>0</v>
      </c>
      <c r="M22" s="24" t="s">
        <v>99</v>
      </c>
      <c r="N22" s="12">
        <f>SUMIF($E$21:$E$26,M22,$U$21:$U$26)+SUMIF($G$21:$G$26,M22,$V$21:$V$26)</f>
        <v>0</v>
      </c>
      <c r="O22" s="12">
        <f>SUMIF($E$21:$E$26,M22,$W$21:$W$26)+SUMIF($G$21:$G$26,M22,$X$21:$X$26)</f>
        <v>0</v>
      </c>
      <c r="P22" s="12">
        <f>SUMIF($E$21:$E$26,M22,$Y$21:$Y$26)+SUMIF($G$21:$G$26,M22,$Z$21:$Z$26)</f>
        <v>0</v>
      </c>
      <c r="Q22" s="12">
        <f>O22-P22</f>
        <v>0</v>
      </c>
      <c r="R22" s="12">
        <f>SUMIF($E$21:$E$26,M22,$AA$21:$AA$26)+SUMIF($G$21:$G$26,M22,$AB$21:$AB$26)</f>
        <v>0</v>
      </c>
      <c r="S22" s="13"/>
      <c r="U22" s="3">
        <f t="shared" si="14"/>
        <v>0</v>
      </c>
      <c r="V22" s="3">
        <f t="shared" si="14"/>
        <v>0</v>
      </c>
      <c r="W22" s="3">
        <f t="shared" si="15"/>
        <v>0</v>
      </c>
      <c r="X22" s="3">
        <f t="shared" si="15"/>
        <v>0</v>
      </c>
      <c r="Y22" s="3">
        <f t="shared" si="16"/>
        <v>0</v>
      </c>
      <c r="Z22" s="3">
        <f t="shared" si="17"/>
        <v>0</v>
      </c>
      <c r="AA22" s="3">
        <f t="shared" si="18"/>
        <v>0</v>
      </c>
      <c r="AB22" s="3">
        <f t="shared" si="19"/>
        <v>0</v>
      </c>
    </row>
    <row r="23" spans="1:28">
      <c r="A23" s="9">
        <v>3</v>
      </c>
      <c r="B23" s="9" t="str">
        <f t="shared" si="20"/>
        <v>Do</v>
      </c>
      <c r="C23" s="15">
        <v>43272</v>
      </c>
      <c r="D23" s="16">
        <v>0.58333333333333337</v>
      </c>
      <c r="E23" s="12" t="s">
        <v>101</v>
      </c>
      <c r="F23" s="9" t="s">
        <v>3</v>
      </c>
      <c r="G23" s="12" t="s">
        <v>99</v>
      </c>
      <c r="H23" s="63"/>
      <c r="I23" s="63"/>
      <c r="K23" s="12">
        <f>RANK(L23,$L$22:$L$25,0)</f>
        <v>1</v>
      </c>
      <c r="L23" s="12">
        <f>R23*100+Q23*10+O23</f>
        <v>0</v>
      </c>
      <c r="M23" s="24" t="s">
        <v>101</v>
      </c>
      <c r="N23" s="12">
        <f>SUMIF($E$21:$E$26,M23,$U$21:$U$26)+SUMIF($G$21:$G$26,M23,$V$21:$V$26)</f>
        <v>0</v>
      </c>
      <c r="O23" s="12">
        <f>SUMIF($E$21:$E$26,M23,$W$21:$W$26)+SUMIF($G$21:$G$26,M23,$X$21:$X$26)</f>
        <v>0</v>
      </c>
      <c r="P23" s="12">
        <f>SUMIF($E$21:$E$26,M23,$Y$21:$Y$26)+SUMIF($G$21:$G$26,M23,$Z$21:$Z$26)</f>
        <v>0</v>
      </c>
      <c r="Q23" s="12">
        <f>O23-P23</f>
        <v>0</v>
      </c>
      <c r="R23" s="12">
        <f>SUMIF($E$21:$E$26,M23,$AA$21:$AA$26)+SUMIF($G$21:$G$26,M23,$AB$21:$AB$26)</f>
        <v>0</v>
      </c>
      <c r="S23" s="13"/>
      <c r="U23" s="3">
        <f t="shared" si="14"/>
        <v>0</v>
      </c>
      <c r="V23" s="3">
        <f t="shared" si="14"/>
        <v>0</v>
      </c>
      <c r="W23" s="3">
        <f t="shared" si="15"/>
        <v>0</v>
      </c>
      <c r="X23" s="3">
        <f t="shared" si="15"/>
        <v>0</v>
      </c>
      <c r="Y23" s="3">
        <f t="shared" si="16"/>
        <v>0</v>
      </c>
      <c r="Z23" s="3">
        <f t="shared" si="17"/>
        <v>0</v>
      </c>
      <c r="AA23" s="3">
        <f t="shared" si="18"/>
        <v>0</v>
      </c>
      <c r="AB23" s="3">
        <f t="shared" si="19"/>
        <v>0</v>
      </c>
    </row>
    <row r="24" spans="1:28">
      <c r="A24" s="9">
        <v>4</v>
      </c>
      <c r="B24" s="9" t="str">
        <f t="shared" si="20"/>
        <v>Do</v>
      </c>
      <c r="C24" s="15">
        <v>43272</v>
      </c>
      <c r="D24" s="16">
        <v>0.70833333333333337</v>
      </c>
      <c r="E24" s="12" t="s">
        <v>98</v>
      </c>
      <c r="F24" s="9" t="s">
        <v>3</v>
      </c>
      <c r="G24" s="12" t="s">
        <v>100</v>
      </c>
      <c r="H24" s="63"/>
      <c r="I24" s="63"/>
      <c r="K24" s="12">
        <f>RANK(L24,$L$22:$L$25,0)</f>
        <v>1</v>
      </c>
      <c r="L24" s="12">
        <f>R24*100+Q24*10+O24</f>
        <v>0</v>
      </c>
      <c r="M24" s="24" t="s">
        <v>98</v>
      </c>
      <c r="N24" s="12">
        <f>SUMIF($E$21:$E$26,M24,$U$21:$U$26)+SUMIF($G$21:$G$26,M24,$V$21:$V$26)</f>
        <v>0</v>
      </c>
      <c r="O24" s="12">
        <f>SUMIF($E$21:$E$26,M24,$W$21:$W$26)+SUMIF($G$21:$G$26,M24,$X$21:$X$26)</f>
        <v>0</v>
      </c>
      <c r="P24" s="12">
        <f>SUMIF($E$21:$E$26,M24,$Y$21:$Y$26)+SUMIF($G$21:$G$26,M24,$Z$21:$Z$26)</f>
        <v>0</v>
      </c>
      <c r="Q24" s="12">
        <f>O24-P24</f>
        <v>0</v>
      </c>
      <c r="R24" s="12">
        <f>SUMIF($E$21:$E$26,M24,$AA$21:$AA$26)+SUMIF($G$21:$G$26,M24,$AB$21:$AB$26)</f>
        <v>0</v>
      </c>
      <c r="S24" s="13"/>
      <c r="U24" s="3">
        <f t="shared" si="14"/>
        <v>0</v>
      </c>
      <c r="V24" s="3">
        <f t="shared" si="14"/>
        <v>0</v>
      </c>
      <c r="W24" s="3">
        <f t="shared" si="15"/>
        <v>0</v>
      </c>
      <c r="X24" s="3">
        <f t="shared" si="15"/>
        <v>0</v>
      </c>
      <c r="Y24" s="3">
        <f t="shared" si="16"/>
        <v>0</v>
      </c>
      <c r="Z24" s="3">
        <f t="shared" si="17"/>
        <v>0</v>
      </c>
      <c r="AA24" s="3">
        <f t="shared" si="18"/>
        <v>0</v>
      </c>
      <c r="AB24" s="3">
        <f t="shared" si="19"/>
        <v>0</v>
      </c>
    </row>
    <row r="25" spans="1:28">
      <c r="A25" s="9">
        <v>5</v>
      </c>
      <c r="B25" s="9" t="str">
        <f t="shared" si="20"/>
        <v>Di</v>
      </c>
      <c r="C25" s="15">
        <v>43277</v>
      </c>
      <c r="D25" s="16">
        <v>0.66666666666666663</v>
      </c>
      <c r="E25" s="12" t="s">
        <v>101</v>
      </c>
      <c r="F25" s="9" t="s">
        <v>3</v>
      </c>
      <c r="G25" s="12" t="s">
        <v>98</v>
      </c>
      <c r="H25" s="63"/>
      <c r="I25" s="63"/>
      <c r="K25" s="12">
        <f>RANK(L25,$L$22:$L$25,0)</f>
        <v>1</v>
      </c>
      <c r="L25" s="12">
        <f>R25*100+Q25*10+O25</f>
        <v>0</v>
      </c>
      <c r="M25" s="24" t="s">
        <v>100</v>
      </c>
      <c r="N25" s="12">
        <f>SUMIF($E$21:$E$26,M25,$U$21:$U$26)+SUMIF($G$21:$G$26,M25,$V$21:$V$26)</f>
        <v>0</v>
      </c>
      <c r="O25" s="12">
        <f>SUMIF($E$21:$E$26,M25,$W$21:$W$26)+SUMIF($G$21:$G$26,M25,$X$21:$X$26)</f>
        <v>0</v>
      </c>
      <c r="P25" s="12">
        <f>SUMIF($E$21:$E$26,M25,$Y$21:$Y$26)+SUMIF($G$21:$G$26,M25,$Z$21:$Z$26)</f>
        <v>0</v>
      </c>
      <c r="Q25" s="12">
        <f>O25-P25</f>
        <v>0</v>
      </c>
      <c r="R25" s="12">
        <f>SUMIF($E$21:$E$26,M25,$AA$21:$AA$26)+SUMIF($G$21:$G$26,M25,$AB$21:$AB$26)</f>
        <v>0</v>
      </c>
      <c r="U25" s="3">
        <f t="shared" si="14"/>
        <v>0</v>
      </c>
      <c r="V25" s="3">
        <f t="shared" si="14"/>
        <v>0</v>
      </c>
      <c r="W25" s="3">
        <f t="shared" si="15"/>
        <v>0</v>
      </c>
      <c r="X25" s="3">
        <f t="shared" si="15"/>
        <v>0</v>
      </c>
      <c r="Y25" s="3">
        <f t="shared" si="16"/>
        <v>0</v>
      </c>
      <c r="Z25" s="3">
        <f t="shared" si="17"/>
        <v>0</v>
      </c>
      <c r="AA25" s="3">
        <f t="shared" si="18"/>
        <v>0</v>
      </c>
      <c r="AB25" s="3">
        <f t="shared" si="19"/>
        <v>0</v>
      </c>
    </row>
    <row r="26" spans="1:28">
      <c r="A26" s="9">
        <v>6</v>
      </c>
      <c r="B26" s="9" t="str">
        <f t="shared" si="20"/>
        <v>Di</v>
      </c>
      <c r="C26" s="15">
        <v>43277</v>
      </c>
      <c r="D26" s="16">
        <v>0.66666666666666663</v>
      </c>
      <c r="E26" s="12" t="s">
        <v>99</v>
      </c>
      <c r="F26" s="9" t="s">
        <v>3</v>
      </c>
      <c r="G26" s="12" t="s">
        <v>100</v>
      </c>
      <c r="H26" s="63"/>
      <c r="I26" s="63"/>
      <c r="U26" s="3">
        <f t="shared" si="14"/>
        <v>0</v>
      </c>
      <c r="V26" s="3">
        <f t="shared" si="14"/>
        <v>0</v>
      </c>
      <c r="W26" s="3">
        <f t="shared" si="15"/>
        <v>0</v>
      </c>
      <c r="X26" s="3">
        <f t="shared" si="15"/>
        <v>0</v>
      </c>
      <c r="Y26" s="3">
        <f t="shared" si="16"/>
        <v>0</v>
      </c>
      <c r="Z26" s="3">
        <f t="shared" si="17"/>
        <v>0</v>
      </c>
      <c r="AA26" s="3">
        <f t="shared" si="18"/>
        <v>0</v>
      </c>
      <c r="AB26" s="3">
        <f t="shared" si="19"/>
        <v>0</v>
      </c>
    </row>
    <row r="27" spans="1:28">
      <c r="A27" s="7" t="s">
        <v>15</v>
      </c>
      <c r="B27" s="7"/>
      <c r="H27" s="64"/>
      <c r="I27" s="64"/>
      <c r="S27" s="8"/>
      <c r="U27" s="3" t="s">
        <v>25</v>
      </c>
      <c r="V27" s="3" t="s">
        <v>25</v>
      </c>
      <c r="W27" s="3" t="s">
        <v>9</v>
      </c>
      <c r="X27" s="3" t="s">
        <v>9</v>
      </c>
      <c r="Y27" s="3" t="s">
        <v>10</v>
      </c>
      <c r="Z27" s="3" t="s">
        <v>10</v>
      </c>
      <c r="AA27" s="3" t="s">
        <v>12</v>
      </c>
      <c r="AB27" s="3" t="s">
        <v>12</v>
      </c>
    </row>
    <row r="28" spans="1:28">
      <c r="A28" s="9">
        <v>1</v>
      </c>
      <c r="B28" s="9" t="str">
        <f>TEXT(C28,"TTT")</f>
        <v>Sa</v>
      </c>
      <c r="C28" s="15">
        <v>43267</v>
      </c>
      <c r="D28" s="16">
        <v>0.625</v>
      </c>
      <c r="E28" s="12" t="s">
        <v>102</v>
      </c>
      <c r="F28" s="9" t="s">
        <v>3</v>
      </c>
      <c r="G28" s="12" t="s">
        <v>103</v>
      </c>
      <c r="H28" s="63"/>
      <c r="I28" s="63"/>
      <c r="K28" s="31" t="s">
        <v>6</v>
      </c>
      <c r="L28" s="31" t="s">
        <v>6</v>
      </c>
      <c r="M28" s="31" t="s">
        <v>7</v>
      </c>
      <c r="N28" s="31" t="s">
        <v>8</v>
      </c>
      <c r="O28" s="31" t="s">
        <v>9</v>
      </c>
      <c r="P28" s="31" t="s">
        <v>10</v>
      </c>
      <c r="Q28" s="31" t="s">
        <v>11</v>
      </c>
      <c r="R28" s="31" t="s">
        <v>12</v>
      </c>
      <c r="S28" s="13"/>
      <c r="U28" s="3">
        <f t="shared" ref="U28:U33" si="21">IF(ISBLANK(H28),0,1)</f>
        <v>0</v>
      </c>
      <c r="V28" s="3">
        <f t="shared" ref="V28:V33" si="22">IF(ISBLANK(I28),0,1)</f>
        <v>0</v>
      </c>
      <c r="W28" s="3">
        <f t="shared" ref="W28:W33" si="23">H28</f>
        <v>0</v>
      </c>
      <c r="X28" s="3">
        <f t="shared" ref="X28:X33" si="24">I28</f>
        <v>0</v>
      </c>
      <c r="Y28" s="3">
        <f t="shared" ref="Y28:Y33" si="25">I28</f>
        <v>0</v>
      </c>
      <c r="Z28" s="3">
        <f t="shared" ref="Z28:Z33" si="26">H28</f>
        <v>0</v>
      </c>
      <c r="AA28" s="3">
        <f t="shared" ref="AA28:AA33" si="27">IF(U28=0,0,IF(H28&gt;I28,3,IF(I28&gt;H28,0,1)))</f>
        <v>0</v>
      </c>
      <c r="AB28" s="3">
        <f t="shared" ref="AB28:AB33" si="28">IF(U28=0,0,IF(H28&gt;I28,0,IF(I28&gt;H28,3,1)))</f>
        <v>0</v>
      </c>
    </row>
    <row r="29" spans="1:28">
      <c r="A29" s="9">
        <v>2</v>
      </c>
      <c r="B29" s="9" t="str">
        <f t="shared" ref="B29:B33" si="29">TEXT(C29,"TTT")</f>
        <v>Sa</v>
      </c>
      <c r="C29" s="15">
        <v>43267</v>
      </c>
      <c r="D29" s="16">
        <v>0.875</v>
      </c>
      <c r="E29" s="12" t="s">
        <v>104</v>
      </c>
      <c r="F29" s="9" t="s">
        <v>3</v>
      </c>
      <c r="G29" s="12" t="s">
        <v>105</v>
      </c>
      <c r="H29" s="63"/>
      <c r="I29" s="63"/>
      <c r="K29" s="12">
        <f>RANK(L29,$L$29:$L$32,0)</f>
        <v>1</v>
      </c>
      <c r="L29" s="12">
        <f>R29*100+Q29*10+O29</f>
        <v>0</v>
      </c>
      <c r="M29" s="24" t="s">
        <v>102</v>
      </c>
      <c r="N29" s="12">
        <f>SUMIF($E$28:$E$33,M29,$U$28:$U$33)+SUMIF($G$28:$G$33,M29,$V$28:$V$33)</f>
        <v>0</v>
      </c>
      <c r="O29" s="12">
        <f>SUMIF($E$28:$E$33,M29,$W$28:$W$33)+SUMIF($G$28:$G$33,M29,$X$28:$X$33)</f>
        <v>0</v>
      </c>
      <c r="P29" s="12">
        <f>SUMIF($E$28:$E$33,M29,$Y$28:$Y$33)+SUMIF($G$28:$G$33,M29,$Z$28:$Z$33)</f>
        <v>0</v>
      </c>
      <c r="Q29" s="12">
        <f>O29-P29</f>
        <v>0</v>
      </c>
      <c r="R29" s="12">
        <f>SUMIF($E$28:$E$33,M29,$AA$28:$AA$33)+SUMIF($G$28:$G$33,M29,$AB$28:$AB$33)</f>
        <v>0</v>
      </c>
      <c r="S29" s="13"/>
      <c r="U29" s="3">
        <f t="shared" si="21"/>
        <v>0</v>
      </c>
      <c r="V29" s="3">
        <f t="shared" si="22"/>
        <v>0</v>
      </c>
      <c r="W29" s="3">
        <f t="shared" si="23"/>
        <v>0</v>
      </c>
      <c r="X29" s="3">
        <f t="shared" si="24"/>
        <v>0</v>
      </c>
      <c r="Y29" s="3">
        <f t="shared" si="25"/>
        <v>0</v>
      </c>
      <c r="Z29" s="3">
        <f t="shared" si="26"/>
        <v>0</v>
      </c>
      <c r="AA29" s="3">
        <f t="shared" si="27"/>
        <v>0</v>
      </c>
      <c r="AB29" s="3">
        <f t="shared" si="28"/>
        <v>0</v>
      </c>
    </row>
    <row r="30" spans="1:28">
      <c r="A30" s="9">
        <v>3</v>
      </c>
      <c r="B30" s="9" t="str">
        <f t="shared" si="29"/>
        <v>Do</v>
      </c>
      <c r="C30" s="15">
        <v>43272</v>
      </c>
      <c r="D30" s="16">
        <v>0.83333333333333337</v>
      </c>
      <c r="E30" s="12" t="s">
        <v>102</v>
      </c>
      <c r="F30" s="9" t="s">
        <v>3</v>
      </c>
      <c r="G30" s="12" t="s">
        <v>104</v>
      </c>
      <c r="H30" s="63"/>
      <c r="I30" s="63"/>
      <c r="K30" s="12">
        <f>RANK(L30,$L$29:$L$32,0)</f>
        <v>1</v>
      </c>
      <c r="L30" s="12">
        <f>R30*100+Q30*10+O30</f>
        <v>0</v>
      </c>
      <c r="M30" s="24" t="s">
        <v>103</v>
      </c>
      <c r="N30" s="12">
        <f>SUMIF($E$28:$E$33,M30,$U$28:$U$33)+SUMIF($G$28:$G$33,M30,$V$28:$V$33)</f>
        <v>0</v>
      </c>
      <c r="O30" s="12">
        <f>SUMIF($E$28:$E$33,M30,$W$28:$W$33)+SUMIF($G$28:$G$33,M30,$X$28:$X$33)</f>
        <v>0</v>
      </c>
      <c r="P30" s="12">
        <f>SUMIF($E$28:$E$33,M30,$Y$28:$Y$33)+SUMIF($G$28:$G$33,M30,$Z$28:$Z$33)</f>
        <v>0</v>
      </c>
      <c r="Q30" s="12">
        <f>O30-P30</f>
        <v>0</v>
      </c>
      <c r="R30" s="12">
        <f>SUMIF($E$28:$E$33,M30,$AA$28:$AA$33)+SUMIF($G$28:$G$33,M30,$AB$28:$AB$33)</f>
        <v>0</v>
      </c>
      <c r="S30" s="13"/>
      <c r="U30" s="3">
        <f t="shared" si="21"/>
        <v>0</v>
      </c>
      <c r="V30" s="3">
        <f t="shared" si="22"/>
        <v>0</v>
      </c>
      <c r="W30" s="3">
        <f t="shared" si="23"/>
        <v>0</v>
      </c>
      <c r="X30" s="3">
        <f t="shared" si="24"/>
        <v>0</v>
      </c>
      <c r="Y30" s="3">
        <f t="shared" si="25"/>
        <v>0</v>
      </c>
      <c r="Z30" s="3">
        <f t="shared" si="26"/>
        <v>0</v>
      </c>
      <c r="AA30" s="3">
        <f t="shared" si="27"/>
        <v>0</v>
      </c>
      <c r="AB30" s="3">
        <f t="shared" si="28"/>
        <v>0</v>
      </c>
    </row>
    <row r="31" spans="1:28">
      <c r="A31" s="9">
        <v>4</v>
      </c>
      <c r="B31" s="9" t="str">
        <f t="shared" si="29"/>
        <v>Fr</v>
      </c>
      <c r="C31" s="15">
        <v>43273</v>
      </c>
      <c r="D31" s="16">
        <v>0.70833333333333337</v>
      </c>
      <c r="E31" s="12" t="s">
        <v>105</v>
      </c>
      <c r="F31" s="9" t="s">
        <v>3</v>
      </c>
      <c r="G31" s="12" t="s">
        <v>103</v>
      </c>
      <c r="H31" s="63"/>
      <c r="I31" s="63"/>
      <c r="K31" s="12">
        <f>RANK(L31,$L$29:$L$32,0)</f>
        <v>1</v>
      </c>
      <c r="L31" s="12">
        <f>R31*100+Q31*10+O31</f>
        <v>0</v>
      </c>
      <c r="M31" s="24" t="s">
        <v>104</v>
      </c>
      <c r="N31" s="12">
        <f>SUMIF($E$28:$E$33,M31,$U$28:$U$33)+SUMIF($G$28:$G$33,M31,$V$28:$V$33)</f>
        <v>0</v>
      </c>
      <c r="O31" s="12">
        <f>SUMIF($E$28:$E$33,M31,$W$28:$W$33)+SUMIF($G$28:$G$33,M31,$X$28:$X$33)</f>
        <v>0</v>
      </c>
      <c r="P31" s="12">
        <f>SUMIF($E$28:$E$33,M31,$Y$28:$Y$33)+SUMIF($G$28:$G$33,M31,$Z$28:$Z$33)</f>
        <v>0</v>
      </c>
      <c r="Q31" s="12">
        <f>O31-P31</f>
        <v>0</v>
      </c>
      <c r="R31" s="12">
        <f>SUMIF($E$28:$E$33,M31,$AA$28:$AA$33)+SUMIF($G$28:$G$33,M31,$AB$28:$AB$33)</f>
        <v>0</v>
      </c>
      <c r="S31" s="13"/>
      <c r="U31" s="3">
        <f t="shared" si="21"/>
        <v>0</v>
      </c>
      <c r="V31" s="3">
        <f t="shared" si="22"/>
        <v>0</v>
      </c>
      <c r="W31" s="3">
        <f t="shared" si="23"/>
        <v>0</v>
      </c>
      <c r="X31" s="3">
        <f t="shared" si="24"/>
        <v>0</v>
      </c>
      <c r="Y31" s="3">
        <f t="shared" si="25"/>
        <v>0</v>
      </c>
      <c r="Z31" s="3">
        <f t="shared" si="26"/>
        <v>0</v>
      </c>
      <c r="AA31" s="3">
        <f t="shared" si="27"/>
        <v>0</v>
      </c>
      <c r="AB31" s="3">
        <f t="shared" si="28"/>
        <v>0</v>
      </c>
    </row>
    <row r="32" spans="1:28">
      <c r="A32" s="9">
        <v>5</v>
      </c>
      <c r="B32" s="9" t="str">
        <f t="shared" si="29"/>
        <v>Di</v>
      </c>
      <c r="C32" s="15">
        <v>43277</v>
      </c>
      <c r="D32" s="16">
        <v>0.83333333333333337</v>
      </c>
      <c r="E32" s="12" t="s">
        <v>103</v>
      </c>
      <c r="F32" s="9" t="s">
        <v>3</v>
      </c>
      <c r="G32" s="12" t="s">
        <v>104</v>
      </c>
      <c r="H32" s="63"/>
      <c r="I32" s="63"/>
      <c r="K32" s="12">
        <f>RANK(L32,$L$29:$L$32,0)</f>
        <v>1</v>
      </c>
      <c r="L32" s="12">
        <f>R32*100+Q32*10+O32</f>
        <v>0</v>
      </c>
      <c r="M32" s="24" t="s">
        <v>105</v>
      </c>
      <c r="N32" s="12">
        <f>SUMIF($E$28:$E$33,M32,$U$28:$U$33)+SUMIF($G$28:$G$33,M32,$V$28:$V$33)</f>
        <v>0</v>
      </c>
      <c r="O32" s="12">
        <f>SUMIF($E$28:$E$33,M32,$W$28:$W$33)+SUMIF($G$28:$G$33,M32,$X$28:$X$33)</f>
        <v>0</v>
      </c>
      <c r="P32" s="12">
        <f>SUMIF($E$28:$E$33,M32,$Y$28:$Y$33)+SUMIF($G$28:$G$33,M32,$Z$28:$Z$33)</f>
        <v>0</v>
      </c>
      <c r="Q32" s="12">
        <f>O32-P32</f>
        <v>0</v>
      </c>
      <c r="R32" s="12">
        <f>SUMIF($E$28:$E$33,M32,$AA$28:$AA$33)+SUMIF($G$28:$G$33,M32,$AB$28:$AB$33)</f>
        <v>0</v>
      </c>
      <c r="U32" s="3">
        <f t="shared" si="21"/>
        <v>0</v>
      </c>
      <c r="V32" s="3">
        <f t="shared" si="22"/>
        <v>0</v>
      </c>
      <c r="W32" s="3">
        <f t="shared" si="23"/>
        <v>0</v>
      </c>
      <c r="X32" s="3">
        <f t="shared" si="24"/>
        <v>0</v>
      </c>
      <c r="Y32" s="3">
        <f t="shared" si="25"/>
        <v>0</v>
      </c>
      <c r="Z32" s="3">
        <f t="shared" si="26"/>
        <v>0</v>
      </c>
      <c r="AA32" s="3">
        <f t="shared" si="27"/>
        <v>0</v>
      </c>
      <c r="AB32" s="3">
        <f t="shared" si="28"/>
        <v>0</v>
      </c>
    </row>
    <row r="33" spans="1:28">
      <c r="A33" s="9">
        <v>6</v>
      </c>
      <c r="B33" s="9" t="str">
        <f t="shared" si="29"/>
        <v>Di</v>
      </c>
      <c r="C33" s="15">
        <v>43277</v>
      </c>
      <c r="D33" s="16">
        <v>0.83333333333333337</v>
      </c>
      <c r="E33" s="12" t="s">
        <v>105</v>
      </c>
      <c r="F33" s="9" t="s">
        <v>3</v>
      </c>
      <c r="G33" s="12" t="s">
        <v>102</v>
      </c>
      <c r="H33" s="63"/>
      <c r="I33" s="63"/>
      <c r="U33" s="3">
        <f t="shared" si="21"/>
        <v>0</v>
      </c>
      <c r="V33" s="3">
        <f t="shared" si="22"/>
        <v>0</v>
      </c>
      <c r="W33" s="3">
        <f t="shared" si="23"/>
        <v>0</v>
      </c>
      <c r="X33" s="3">
        <f t="shared" si="24"/>
        <v>0</v>
      </c>
      <c r="Y33" s="3">
        <f t="shared" si="25"/>
        <v>0</v>
      </c>
      <c r="Z33" s="3">
        <f t="shared" si="26"/>
        <v>0</v>
      </c>
      <c r="AA33" s="3">
        <f t="shared" si="27"/>
        <v>0</v>
      </c>
      <c r="AB33" s="3">
        <f t="shared" si="28"/>
        <v>0</v>
      </c>
    </row>
    <row r="34" spans="1:28">
      <c r="A34" s="7" t="s">
        <v>45</v>
      </c>
      <c r="B34" s="7"/>
      <c r="H34" s="64"/>
      <c r="I34" s="64"/>
      <c r="S34" s="8"/>
      <c r="U34" s="3" t="s">
        <v>25</v>
      </c>
      <c r="V34" s="3" t="s">
        <v>25</v>
      </c>
      <c r="W34" s="3" t="s">
        <v>9</v>
      </c>
      <c r="X34" s="3" t="s">
        <v>9</v>
      </c>
      <c r="Y34" s="3" t="s">
        <v>10</v>
      </c>
      <c r="Z34" s="3" t="s">
        <v>10</v>
      </c>
      <c r="AA34" s="3" t="s">
        <v>12</v>
      </c>
      <c r="AB34" s="3" t="s">
        <v>12</v>
      </c>
    </row>
    <row r="35" spans="1:28">
      <c r="A35" s="9">
        <v>1</v>
      </c>
      <c r="B35" s="9" t="str">
        <f>TEXT(C35,"TTT")</f>
        <v>So</v>
      </c>
      <c r="C35" s="15">
        <v>43268</v>
      </c>
      <c r="D35" s="16">
        <v>0.58333333333333337</v>
      </c>
      <c r="E35" s="12" t="s">
        <v>106</v>
      </c>
      <c r="F35" s="9" t="s">
        <v>3</v>
      </c>
      <c r="G35" s="12" t="s">
        <v>107</v>
      </c>
      <c r="H35" s="63"/>
      <c r="I35" s="63"/>
      <c r="K35" s="31" t="s">
        <v>6</v>
      </c>
      <c r="L35" s="31" t="s">
        <v>6</v>
      </c>
      <c r="M35" s="31" t="s">
        <v>7</v>
      </c>
      <c r="N35" s="31" t="s">
        <v>8</v>
      </c>
      <c r="O35" s="31" t="s">
        <v>9</v>
      </c>
      <c r="P35" s="31" t="s">
        <v>10</v>
      </c>
      <c r="Q35" s="31" t="s">
        <v>11</v>
      </c>
      <c r="R35" s="31" t="s">
        <v>12</v>
      </c>
      <c r="S35" s="13"/>
      <c r="U35" s="3">
        <f t="shared" ref="U35:U40" si="30">IF(ISBLANK(H35),0,1)</f>
        <v>0</v>
      </c>
      <c r="V35" s="3">
        <f t="shared" ref="V35:V40" si="31">IF(ISBLANK(I35),0,1)</f>
        <v>0</v>
      </c>
      <c r="W35" s="3">
        <f t="shared" ref="W35:W40" si="32">H35</f>
        <v>0</v>
      </c>
      <c r="X35" s="3">
        <f t="shared" ref="X35:X40" si="33">I35</f>
        <v>0</v>
      </c>
      <c r="Y35" s="3">
        <f t="shared" ref="Y35:Y40" si="34">I35</f>
        <v>0</v>
      </c>
      <c r="Z35" s="3">
        <f t="shared" ref="Z35:Z40" si="35">H35</f>
        <v>0</v>
      </c>
      <c r="AA35" s="3">
        <f t="shared" ref="AA35:AA40" si="36">IF(U35=0,0,IF(H35&gt;I35,3,IF(I35&gt;H35,0,1)))</f>
        <v>0</v>
      </c>
      <c r="AB35" s="3">
        <f t="shared" ref="AB35:AB40" si="37">IF(U35=0,0,IF(H35&gt;I35,0,IF(I35&gt;H35,3,1)))</f>
        <v>0</v>
      </c>
    </row>
    <row r="36" spans="1:28">
      <c r="A36" s="9">
        <v>2</v>
      </c>
      <c r="B36" s="9" t="str">
        <f t="shared" ref="B36:B40" si="38">TEXT(C36,"TTT")</f>
        <v>So</v>
      </c>
      <c r="C36" s="15">
        <v>43268</v>
      </c>
      <c r="D36" s="16">
        <v>0.83333333333333337</v>
      </c>
      <c r="E36" s="12" t="s">
        <v>108</v>
      </c>
      <c r="F36" s="9" t="s">
        <v>3</v>
      </c>
      <c r="G36" s="12" t="s">
        <v>109</v>
      </c>
      <c r="H36" s="63"/>
      <c r="I36" s="63"/>
      <c r="K36" s="12">
        <f>RANK(L36,$L$36:$L$39,0)</f>
        <v>1</v>
      </c>
      <c r="L36" s="12">
        <f>R36*100+Q36*10+O36</f>
        <v>0</v>
      </c>
      <c r="M36" s="24" t="s">
        <v>108</v>
      </c>
      <c r="N36" s="12">
        <f>SUMIF($E$35:$E$40,M36,$U$35:$U$40)+SUMIF($G$35:$G$40,M36,$V$35:$V$40)</f>
        <v>0</v>
      </c>
      <c r="O36" s="12">
        <f>SUMIF($E$35:$E$40,M36,$W$35:$W$40)+SUMIF($G$35:$G$40,M36,$X$35:$X$40)</f>
        <v>0</v>
      </c>
      <c r="P36" s="12">
        <f>SUMIF($E$35:$E$40,M36,$Y$35:$Y$40)+SUMIF($G$35:$G$40,M36,$Z$35:$Z$40)</f>
        <v>0</v>
      </c>
      <c r="Q36" s="12">
        <f>O36-P36</f>
        <v>0</v>
      </c>
      <c r="R36" s="12">
        <f>SUMIF($E$35:$E$40,M36,$AA$35:$AA$40)+SUMIF($G$35:$G$40,M36,$AB$35:$AB$40)</f>
        <v>0</v>
      </c>
      <c r="S36" s="13"/>
      <c r="U36" s="3">
        <f t="shared" si="30"/>
        <v>0</v>
      </c>
      <c r="V36" s="3">
        <f t="shared" si="31"/>
        <v>0</v>
      </c>
      <c r="W36" s="3">
        <f t="shared" si="32"/>
        <v>0</v>
      </c>
      <c r="X36" s="3">
        <f t="shared" si="33"/>
        <v>0</v>
      </c>
      <c r="Y36" s="3">
        <f t="shared" si="34"/>
        <v>0</v>
      </c>
      <c r="Z36" s="3">
        <f t="shared" si="35"/>
        <v>0</v>
      </c>
      <c r="AA36" s="3">
        <f t="shared" si="36"/>
        <v>0</v>
      </c>
      <c r="AB36" s="3">
        <f t="shared" si="37"/>
        <v>0</v>
      </c>
    </row>
    <row r="37" spans="1:28">
      <c r="A37" s="9">
        <v>3</v>
      </c>
      <c r="B37" s="9" t="str">
        <f t="shared" si="38"/>
        <v>Fr</v>
      </c>
      <c r="C37" s="15">
        <v>43273</v>
      </c>
      <c r="D37" s="16">
        <v>0.58333333333333337</v>
      </c>
      <c r="E37" s="12" t="s">
        <v>108</v>
      </c>
      <c r="F37" s="9" t="s">
        <v>3</v>
      </c>
      <c r="G37" s="12" t="s">
        <v>106</v>
      </c>
      <c r="H37" s="63"/>
      <c r="I37" s="63"/>
      <c r="K37" s="12">
        <f>RANK(L37,$L$36:$L$39,0)</f>
        <v>1</v>
      </c>
      <c r="L37" s="12">
        <f>R37*100+Q37*10+O37</f>
        <v>0</v>
      </c>
      <c r="M37" s="24" t="s">
        <v>106</v>
      </c>
      <c r="N37" s="12">
        <f>SUMIF($E$35:$E$40,M37,$U$35:$U$40)+SUMIF($G$35:$G$40,M37,$V$35:$V$40)</f>
        <v>0</v>
      </c>
      <c r="O37" s="12">
        <f>SUMIF($E$35:$E$40,M37,$W$35:$W$40)+SUMIF($G$35:$G$40,M37,$X$35:$X$40)</f>
        <v>0</v>
      </c>
      <c r="P37" s="12">
        <f>SUMIF($E$35:$E$40,M37,$Y$35:$Y$40)+SUMIF($G$35:$G$40,M37,$Z$35:$Z$40)</f>
        <v>0</v>
      </c>
      <c r="Q37" s="12">
        <f>O37-P37</f>
        <v>0</v>
      </c>
      <c r="R37" s="12">
        <f>SUMIF($E$35:$E$40,M37,$AA$35:$AA$40)+SUMIF($G$35:$G$40,M37,$AB$35:$AB$40)</f>
        <v>0</v>
      </c>
      <c r="S37" s="13"/>
      <c r="U37" s="3">
        <f t="shared" si="30"/>
        <v>0</v>
      </c>
      <c r="V37" s="3">
        <f t="shared" si="31"/>
        <v>0</v>
      </c>
      <c r="W37" s="3">
        <f t="shared" si="32"/>
        <v>0</v>
      </c>
      <c r="X37" s="3">
        <f t="shared" si="33"/>
        <v>0</v>
      </c>
      <c r="Y37" s="3">
        <f t="shared" si="34"/>
        <v>0</v>
      </c>
      <c r="Z37" s="3">
        <f t="shared" si="35"/>
        <v>0</v>
      </c>
      <c r="AA37" s="3">
        <f t="shared" si="36"/>
        <v>0</v>
      </c>
      <c r="AB37" s="3">
        <f t="shared" si="37"/>
        <v>0</v>
      </c>
    </row>
    <row r="38" spans="1:28">
      <c r="A38" s="9">
        <v>4</v>
      </c>
      <c r="B38" s="9" t="str">
        <f t="shared" si="38"/>
        <v>Fr</v>
      </c>
      <c r="C38" s="15">
        <v>43273</v>
      </c>
      <c r="D38" s="16">
        <v>0.83333333333333337</v>
      </c>
      <c r="E38" s="12" t="s">
        <v>107</v>
      </c>
      <c r="F38" s="9" t="s">
        <v>3</v>
      </c>
      <c r="G38" s="12" t="s">
        <v>109</v>
      </c>
      <c r="H38" s="63"/>
      <c r="I38" s="63"/>
      <c r="K38" s="12">
        <f>RANK(L38,$L$36:$L$39,0)</f>
        <v>1</v>
      </c>
      <c r="L38" s="12">
        <f>R38*100+Q38*10+O38</f>
        <v>0</v>
      </c>
      <c r="M38" s="24" t="s">
        <v>109</v>
      </c>
      <c r="N38" s="12">
        <f>SUMIF($E$35:$E$40,M38,$U$35:$U$40)+SUMIF($G$35:$G$40,M38,$V$35:$V$40)</f>
        <v>0</v>
      </c>
      <c r="O38" s="12">
        <f>SUMIF($E$35:$E$40,M38,$W$35:$W$40)+SUMIF($G$35:$G$40,M38,$X$35:$X$40)</f>
        <v>0</v>
      </c>
      <c r="P38" s="12">
        <f>SUMIF($E$35:$E$40,M38,$Y$35:$Y$40)+SUMIF($G$35:$G$40,M38,$Z$35:$Z$40)</f>
        <v>0</v>
      </c>
      <c r="Q38" s="12">
        <f>O38-P38</f>
        <v>0</v>
      </c>
      <c r="R38" s="12">
        <f>SUMIF($E$35:$E$40,M38,$AA$35:$AA$40)+SUMIF($G$35:$G$40,M38,$AB$35:$AB$40)</f>
        <v>0</v>
      </c>
      <c r="S38" s="13"/>
      <c r="U38" s="3">
        <f t="shared" si="30"/>
        <v>0</v>
      </c>
      <c r="V38" s="3">
        <f t="shared" si="31"/>
        <v>0</v>
      </c>
      <c r="W38" s="3">
        <f t="shared" si="32"/>
        <v>0</v>
      </c>
      <c r="X38" s="3">
        <f t="shared" si="33"/>
        <v>0</v>
      </c>
      <c r="Y38" s="3">
        <f t="shared" si="34"/>
        <v>0</v>
      </c>
      <c r="Z38" s="3">
        <f t="shared" si="35"/>
        <v>0</v>
      </c>
      <c r="AA38" s="3">
        <f t="shared" si="36"/>
        <v>0</v>
      </c>
      <c r="AB38" s="3">
        <f t="shared" si="37"/>
        <v>0</v>
      </c>
    </row>
    <row r="39" spans="1:28">
      <c r="A39" s="9">
        <v>5</v>
      </c>
      <c r="B39" s="9" t="str">
        <f t="shared" si="38"/>
        <v>Mi</v>
      </c>
      <c r="C39" s="15">
        <v>43278</v>
      </c>
      <c r="D39" s="16">
        <v>0.83333333333333337</v>
      </c>
      <c r="E39" s="12" t="s">
        <v>107</v>
      </c>
      <c r="F39" s="9" t="s">
        <v>3</v>
      </c>
      <c r="G39" s="12" t="s">
        <v>108</v>
      </c>
      <c r="H39" s="63"/>
      <c r="I39" s="63"/>
      <c r="K39" s="12">
        <f>RANK(L39,$L$36:$L$39,0)</f>
        <v>1</v>
      </c>
      <c r="L39" s="12">
        <f>R39*100+Q39*10+O39</f>
        <v>0</v>
      </c>
      <c r="M39" s="24" t="s">
        <v>107</v>
      </c>
      <c r="N39" s="12">
        <f>SUMIF($E$35:$E$40,M39,$U$35:$U$40)+SUMIF($G$35:$G$40,M39,$V$35:$V$40)</f>
        <v>0</v>
      </c>
      <c r="O39" s="12">
        <f>SUMIF($E$35:$E$40,M39,$W$35:$W$40)+SUMIF($G$35:$G$40,M39,$X$35:$X$40)</f>
        <v>0</v>
      </c>
      <c r="P39" s="12">
        <f>SUMIF($E$35:$E$40,M39,$Y$35:$Y$40)+SUMIF($G$35:$G$40,M39,$Z$35:$Z$40)</f>
        <v>0</v>
      </c>
      <c r="Q39" s="12">
        <f>O39-P39</f>
        <v>0</v>
      </c>
      <c r="R39" s="12">
        <f>SUMIF($E$35:$E$40,M39,$AA$35:$AA$40)+SUMIF($G$35:$G$40,M39,$AB$35:$AB$40)</f>
        <v>0</v>
      </c>
      <c r="U39" s="3">
        <f t="shared" si="30"/>
        <v>0</v>
      </c>
      <c r="V39" s="3">
        <f t="shared" si="31"/>
        <v>0</v>
      </c>
      <c r="W39" s="3">
        <f t="shared" si="32"/>
        <v>0</v>
      </c>
      <c r="X39" s="3">
        <f t="shared" si="33"/>
        <v>0</v>
      </c>
      <c r="Y39" s="3">
        <f t="shared" si="34"/>
        <v>0</v>
      </c>
      <c r="Z39" s="3">
        <f t="shared" si="35"/>
        <v>0</v>
      </c>
      <c r="AA39" s="3">
        <f t="shared" si="36"/>
        <v>0</v>
      </c>
      <c r="AB39" s="3">
        <f t="shared" si="37"/>
        <v>0</v>
      </c>
    </row>
    <row r="40" spans="1:28">
      <c r="A40" s="9">
        <v>6</v>
      </c>
      <c r="B40" s="9" t="str">
        <f t="shared" si="38"/>
        <v>Mi</v>
      </c>
      <c r="C40" s="15">
        <v>43278</v>
      </c>
      <c r="D40" s="16">
        <v>0.83333333333333337</v>
      </c>
      <c r="E40" s="12" t="s">
        <v>109</v>
      </c>
      <c r="F40" s="9" t="s">
        <v>3</v>
      </c>
      <c r="G40" s="12" t="s">
        <v>106</v>
      </c>
      <c r="H40" s="63"/>
      <c r="I40" s="63"/>
      <c r="U40" s="3">
        <f t="shared" si="30"/>
        <v>0</v>
      </c>
      <c r="V40" s="3">
        <f t="shared" si="31"/>
        <v>0</v>
      </c>
      <c r="W40" s="3">
        <f t="shared" si="32"/>
        <v>0</v>
      </c>
      <c r="X40" s="3">
        <f t="shared" si="33"/>
        <v>0</v>
      </c>
      <c r="Y40" s="3">
        <f t="shared" si="34"/>
        <v>0</v>
      </c>
      <c r="Z40" s="3">
        <f t="shared" si="35"/>
        <v>0</v>
      </c>
      <c r="AA40" s="3">
        <f t="shared" si="36"/>
        <v>0</v>
      </c>
      <c r="AB40" s="3">
        <f t="shared" si="37"/>
        <v>0</v>
      </c>
    </row>
    <row r="41" spans="1:28">
      <c r="A41" s="7" t="s">
        <v>46</v>
      </c>
      <c r="B41" s="7"/>
      <c r="H41" s="64"/>
      <c r="I41" s="64"/>
      <c r="S41" s="8"/>
      <c r="U41" s="3" t="s">
        <v>25</v>
      </c>
      <c r="V41" s="3" t="s">
        <v>25</v>
      </c>
      <c r="W41" s="3" t="s">
        <v>9</v>
      </c>
      <c r="X41" s="3" t="s">
        <v>9</v>
      </c>
      <c r="Y41" s="3" t="s">
        <v>10</v>
      </c>
      <c r="Z41" s="3" t="s">
        <v>10</v>
      </c>
      <c r="AA41" s="3" t="s">
        <v>12</v>
      </c>
      <c r="AB41" s="3" t="s">
        <v>12</v>
      </c>
    </row>
    <row r="42" spans="1:28">
      <c r="A42" s="9">
        <v>1</v>
      </c>
      <c r="B42" s="9" t="str">
        <f>TEXT(C42,"TTT")</f>
        <v>So</v>
      </c>
      <c r="C42" s="15">
        <v>43268</v>
      </c>
      <c r="D42" s="16">
        <v>0.70833333333333337</v>
      </c>
      <c r="E42" s="12" t="s">
        <v>110</v>
      </c>
      <c r="F42" s="9" t="s">
        <v>3</v>
      </c>
      <c r="G42" s="12" t="s">
        <v>111</v>
      </c>
      <c r="H42" s="63"/>
      <c r="I42" s="63"/>
      <c r="K42" s="31" t="s">
        <v>6</v>
      </c>
      <c r="L42" s="31" t="s">
        <v>6</v>
      </c>
      <c r="M42" s="31" t="s">
        <v>7</v>
      </c>
      <c r="N42" s="31" t="s">
        <v>8</v>
      </c>
      <c r="O42" s="31" t="s">
        <v>9</v>
      </c>
      <c r="P42" s="31" t="s">
        <v>10</v>
      </c>
      <c r="Q42" s="31" t="s">
        <v>11</v>
      </c>
      <c r="R42" s="31" t="s">
        <v>12</v>
      </c>
      <c r="S42" s="13"/>
      <c r="U42" s="3">
        <f t="shared" ref="U42:U47" si="39">IF(ISBLANK(H42),0,1)</f>
        <v>0</v>
      </c>
      <c r="V42" s="3">
        <f t="shared" ref="V42:V47" si="40">IF(ISBLANK(I42),0,1)</f>
        <v>0</v>
      </c>
      <c r="W42" s="3">
        <f t="shared" ref="W42:W47" si="41">H42</f>
        <v>0</v>
      </c>
      <c r="X42" s="3">
        <f t="shared" ref="X42:X47" si="42">I42</f>
        <v>0</v>
      </c>
      <c r="Y42" s="3">
        <f t="shared" ref="Y42:Y47" si="43">I42</f>
        <v>0</v>
      </c>
      <c r="Z42" s="3">
        <f t="shared" ref="Z42:Z47" si="44">H42</f>
        <v>0</v>
      </c>
      <c r="AA42" s="3">
        <f t="shared" ref="AA42:AA47" si="45">IF(U42=0,0,IF(H42&gt;I42,3,IF(I42&gt;H42,0,1)))</f>
        <v>0</v>
      </c>
      <c r="AB42" s="3">
        <f t="shared" ref="AB42:AB47" si="46">IF(U42=0,0,IF(H42&gt;I42,0,IF(I42&gt;H42,3,1)))</f>
        <v>0</v>
      </c>
    </row>
    <row r="43" spans="1:28">
      <c r="A43" s="9">
        <v>2</v>
      </c>
      <c r="B43" s="9" t="str">
        <f t="shared" ref="B43:B47" si="47">TEXT(C43,"TTT")</f>
        <v>Mo</v>
      </c>
      <c r="C43" s="15">
        <v>43269</v>
      </c>
      <c r="D43" s="16">
        <v>0.58333333333333337</v>
      </c>
      <c r="E43" s="12" t="s">
        <v>112</v>
      </c>
      <c r="F43" s="9" t="s">
        <v>3</v>
      </c>
      <c r="G43" s="12" t="s">
        <v>113</v>
      </c>
      <c r="H43" s="63"/>
      <c r="I43" s="63"/>
      <c r="K43" s="12">
        <f>RANK(L43,$L$43:$L$46,0)</f>
        <v>1</v>
      </c>
      <c r="L43" s="12">
        <f>R43*100+Q43*10+O43</f>
        <v>0</v>
      </c>
      <c r="M43" s="24" t="s">
        <v>110</v>
      </c>
      <c r="N43" s="12">
        <f>SUMIF($E$42:$E$47,M43,$U$42:$U$47)+SUMIF($G$42:$G$47,M43,$V$42:$V$47)</f>
        <v>0</v>
      </c>
      <c r="O43" s="12">
        <f>SUMIF($E$42:$E$47,M43,$W$42:$W$47)+SUMIF($G$42:$G$47,M43,$X$42:$X$47)</f>
        <v>0</v>
      </c>
      <c r="P43" s="12">
        <f>SUMIF($E$42:$E$47,M43,$Y$42:$Y$47)+SUMIF($G$42:$G$47,M43,$Z$42:$Z$47)</f>
        <v>0</v>
      </c>
      <c r="Q43" s="12">
        <f>O43-P43</f>
        <v>0</v>
      </c>
      <c r="R43" s="12">
        <f>SUMIF($E$42:$E$47,M43,$AA$42:$AA$47)+SUMIF($G$42:$G$47,M43,$AB$42:$AB$47)</f>
        <v>0</v>
      </c>
      <c r="S43" s="13"/>
      <c r="U43" s="3">
        <f t="shared" si="39"/>
        <v>0</v>
      </c>
      <c r="V43" s="3">
        <f t="shared" si="40"/>
        <v>0</v>
      </c>
      <c r="W43" s="3">
        <f t="shared" si="41"/>
        <v>0</v>
      </c>
      <c r="X43" s="3">
        <f t="shared" si="42"/>
        <v>0</v>
      </c>
      <c r="Y43" s="3">
        <f t="shared" si="43"/>
        <v>0</v>
      </c>
      <c r="Z43" s="3">
        <f t="shared" si="44"/>
        <v>0</v>
      </c>
      <c r="AA43" s="3">
        <f t="shared" si="45"/>
        <v>0</v>
      </c>
      <c r="AB43" s="3">
        <f t="shared" si="46"/>
        <v>0</v>
      </c>
    </row>
    <row r="44" spans="1:28">
      <c r="A44" s="9">
        <v>3</v>
      </c>
      <c r="B44" s="9" t="str">
        <f t="shared" si="47"/>
        <v>Sa</v>
      </c>
      <c r="C44" s="15">
        <v>43274</v>
      </c>
      <c r="D44" s="16">
        <v>0.70833333333333337</v>
      </c>
      <c r="E44" s="12" t="s">
        <v>113</v>
      </c>
      <c r="F44" s="9" t="s">
        <v>3</v>
      </c>
      <c r="G44" s="12" t="s">
        <v>111</v>
      </c>
      <c r="H44" s="63"/>
      <c r="I44" s="63"/>
      <c r="K44" s="12">
        <f>RANK(L44,$L$43:$L$46,0)</f>
        <v>1</v>
      </c>
      <c r="L44" s="12">
        <f>R44*100+Q44*10+O44</f>
        <v>0</v>
      </c>
      <c r="M44" s="24" t="s">
        <v>111</v>
      </c>
      <c r="N44" s="12">
        <f>SUMIF($E$42:$E$47,M44,$U$42:$U$47)+SUMIF($G$42:$G$47,M44,$V$42:$V$47)</f>
        <v>0</v>
      </c>
      <c r="O44" s="12">
        <f>SUMIF($E$42:$E$47,M44,$W$42:$W$47)+SUMIF($G$42:$G$47,M44,$X$42:$X$47)</f>
        <v>0</v>
      </c>
      <c r="P44" s="12">
        <f>SUMIF($E$42:$E$47,M44,$Y$42:$Y$47)+SUMIF($G$42:$G$47,M44,$Z$42:$Z$47)</f>
        <v>0</v>
      </c>
      <c r="Q44" s="12">
        <f>O44-P44</f>
        <v>0</v>
      </c>
      <c r="R44" s="12">
        <f>SUMIF($E$42:$E$47,M44,$AA$42:$AA$47)+SUMIF($G$42:$G$47,M44,$AB$42:$AB$47)</f>
        <v>0</v>
      </c>
      <c r="S44" s="13"/>
      <c r="U44" s="3">
        <f t="shared" si="39"/>
        <v>0</v>
      </c>
      <c r="V44" s="3">
        <f t="shared" si="40"/>
        <v>0</v>
      </c>
      <c r="W44" s="3">
        <f t="shared" si="41"/>
        <v>0</v>
      </c>
      <c r="X44" s="3">
        <f t="shared" si="42"/>
        <v>0</v>
      </c>
      <c r="Y44" s="3">
        <f t="shared" si="43"/>
        <v>0</v>
      </c>
      <c r="Z44" s="3">
        <f t="shared" si="44"/>
        <v>0</v>
      </c>
      <c r="AA44" s="3">
        <f t="shared" si="45"/>
        <v>0</v>
      </c>
      <c r="AB44" s="3">
        <f t="shared" si="46"/>
        <v>0</v>
      </c>
    </row>
    <row r="45" spans="1:28">
      <c r="A45" s="9">
        <v>4</v>
      </c>
      <c r="B45" s="9" t="str">
        <f t="shared" si="47"/>
        <v>Sa</v>
      </c>
      <c r="C45" s="15">
        <v>43274</v>
      </c>
      <c r="D45" s="16">
        <v>0.83333333333333337</v>
      </c>
      <c r="E45" s="12" t="s">
        <v>110</v>
      </c>
      <c r="F45" s="9" t="s">
        <v>3</v>
      </c>
      <c r="G45" s="12" t="s">
        <v>112</v>
      </c>
      <c r="H45" s="63"/>
      <c r="I45" s="63"/>
      <c r="K45" s="12">
        <f>RANK(L45,$L$43:$L$46,0)</f>
        <v>1</v>
      </c>
      <c r="L45" s="12">
        <f>R45*100+Q45*10+O45</f>
        <v>0</v>
      </c>
      <c r="M45" s="24" t="s">
        <v>112</v>
      </c>
      <c r="N45" s="12">
        <f>SUMIF($E$42:$E$47,M45,$U$42:$U$47)+SUMIF($G$42:$G$47,M45,$V$42:$V$47)</f>
        <v>0</v>
      </c>
      <c r="O45" s="12">
        <f>SUMIF($E$42:$E$47,M45,$W$42:$W$47)+SUMIF($G$42:$G$47,M45,$X$42:$X$47)</f>
        <v>0</v>
      </c>
      <c r="P45" s="12">
        <f>SUMIF($E$42:$E$47,M45,$Y$42:$Y$47)+SUMIF($G$42:$G$47,M45,$Z$42:$Z$47)</f>
        <v>0</v>
      </c>
      <c r="Q45" s="12">
        <f>O45-P45</f>
        <v>0</v>
      </c>
      <c r="R45" s="12">
        <f>SUMIF($E$42:$E$47,M45,$AA$42:$AA$47)+SUMIF($G$42:$G$47,M45,$AB$42:$AB$47)</f>
        <v>0</v>
      </c>
      <c r="S45" s="13"/>
      <c r="U45" s="3">
        <f t="shared" si="39"/>
        <v>0</v>
      </c>
      <c r="V45" s="3">
        <f t="shared" si="40"/>
        <v>0</v>
      </c>
      <c r="W45" s="3">
        <f t="shared" si="41"/>
        <v>0</v>
      </c>
      <c r="X45" s="3">
        <f t="shared" si="42"/>
        <v>0</v>
      </c>
      <c r="Y45" s="3">
        <f t="shared" si="43"/>
        <v>0</v>
      </c>
      <c r="Z45" s="3">
        <f t="shared" si="44"/>
        <v>0</v>
      </c>
      <c r="AA45" s="3">
        <f t="shared" si="45"/>
        <v>0</v>
      </c>
      <c r="AB45" s="3">
        <f t="shared" si="46"/>
        <v>0</v>
      </c>
    </row>
    <row r="46" spans="1:28">
      <c r="A46" s="9">
        <v>5</v>
      </c>
      <c r="B46" s="9" t="str">
        <f t="shared" si="47"/>
        <v>Mi</v>
      </c>
      <c r="C46" s="15">
        <v>43278</v>
      </c>
      <c r="D46" s="16">
        <v>0.66666666666666663</v>
      </c>
      <c r="E46" s="12" t="s">
        <v>111</v>
      </c>
      <c r="F46" s="9" t="s">
        <v>3</v>
      </c>
      <c r="G46" s="12" t="s">
        <v>112</v>
      </c>
      <c r="H46" s="63"/>
      <c r="I46" s="63"/>
      <c r="K46" s="12">
        <f>RANK(L46,$L$43:$L$46,0)</f>
        <v>1</v>
      </c>
      <c r="L46" s="12">
        <f>R46*100+Q46*10+O46</f>
        <v>0</v>
      </c>
      <c r="M46" s="24" t="s">
        <v>113</v>
      </c>
      <c r="N46" s="12">
        <f>SUMIF($E$42:$E$47,M46,$U$42:$U$47)+SUMIF($G$42:$G$47,M46,$V$42:$V$47)</f>
        <v>0</v>
      </c>
      <c r="O46" s="12">
        <f>SUMIF($E$42:$E$47,M46,$W$42:$W$47)+SUMIF($G$42:$G$47,M46,$X$42:$X$47)</f>
        <v>0</v>
      </c>
      <c r="P46" s="12">
        <f>SUMIF($E$42:$E$47,M46,$Y$42:$Y$47)+SUMIF($G$42:$G$47,M46,$Z$42:$Z$47)</f>
        <v>0</v>
      </c>
      <c r="Q46" s="12">
        <f>O46-P46</f>
        <v>0</v>
      </c>
      <c r="R46" s="12">
        <f>SUMIF($E$42:$E$47,M46,$AA$42:$AA$47)+SUMIF($G$42:$G$47,M46,$AB$42:$AB$47)</f>
        <v>0</v>
      </c>
      <c r="U46" s="3">
        <f t="shared" si="39"/>
        <v>0</v>
      </c>
      <c r="V46" s="3">
        <f t="shared" si="40"/>
        <v>0</v>
      </c>
      <c r="W46" s="3">
        <f t="shared" si="41"/>
        <v>0</v>
      </c>
      <c r="X46" s="3">
        <f t="shared" si="42"/>
        <v>0</v>
      </c>
      <c r="Y46" s="3">
        <f t="shared" si="43"/>
        <v>0</v>
      </c>
      <c r="Z46" s="3">
        <f t="shared" si="44"/>
        <v>0</v>
      </c>
      <c r="AA46" s="3">
        <f t="shared" si="45"/>
        <v>0</v>
      </c>
      <c r="AB46" s="3">
        <f t="shared" si="46"/>
        <v>0</v>
      </c>
    </row>
    <row r="47" spans="1:28">
      <c r="A47" s="9">
        <v>6</v>
      </c>
      <c r="B47" s="9" t="str">
        <f t="shared" si="47"/>
        <v>Mi</v>
      </c>
      <c r="C47" s="15">
        <v>43278</v>
      </c>
      <c r="D47" s="16">
        <v>0.66666666666666663</v>
      </c>
      <c r="E47" s="12" t="s">
        <v>113</v>
      </c>
      <c r="F47" s="9" t="s">
        <v>3</v>
      </c>
      <c r="G47" s="12" t="s">
        <v>110</v>
      </c>
      <c r="H47" s="63"/>
      <c r="I47" s="63"/>
      <c r="U47" s="3">
        <f t="shared" si="39"/>
        <v>0</v>
      </c>
      <c r="V47" s="3">
        <f t="shared" si="40"/>
        <v>0</v>
      </c>
      <c r="W47" s="3">
        <f t="shared" si="41"/>
        <v>0</v>
      </c>
      <c r="X47" s="3">
        <f t="shared" si="42"/>
        <v>0</v>
      </c>
      <c r="Y47" s="3">
        <f t="shared" si="43"/>
        <v>0</v>
      </c>
      <c r="Z47" s="3">
        <f t="shared" si="44"/>
        <v>0</v>
      </c>
      <c r="AA47" s="3">
        <f t="shared" si="45"/>
        <v>0</v>
      </c>
      <c r="AB47" s="3">
        <f t="shared" si="46"/>
        <v>0</v>
      </c>
    </row>
    <row r="48" spans="1:28">
      <c r="A48" s="7" t="s">
        <v>48</v>
      </c>
      <c r="B48" s="7"/>
      <c r="H48" s="64"/>
      <c r="I48" s="64"/>
      <c r="S48" s="8"/>
      <c r="U48" s="3" t="s">
        <v>25</v>
      </c>
      <c r="V48" s="3" t="s">
        <v>25</v>
      </c>
      <c r="W48" s="3" t="s">
        <v>9</v>
      </c>
      <c r="X48" s="3" t="s">
        <v>9</v>
      </c>
      <c r="Y48" s="3" t="s">
        <v>10</v>
      </c>
      <c r="Z48" s="3" t="s">
        <v>10</v>
      </c>
      <c r="AA48" s="3" t="s">
        <v>12</v>
      </c>
      <c r="AB48" s="3" t="s">
        <v>12</v>
      </c>
    </row>
    <row r="49" spans="1:28">
      <c r="A49" s="9">
        <v>1</v>
      </c>
      <c r="B49" s="9" t="str">
        <f>TEXT(C49,"TTT")</f>
        <v>Mo</v>
      </c>
      <c r="C49" s="15">
        <v>43269</v>
      </c>
      <c r="D49" s="16">
        <v>0.70833333333333337</v>
      </c>
      <c r="E49" s="12" t="s">
        <v>114</v>
      </c>
      <c r="F49" s="9" t="s">
        <v>3</v>
      </c>
      <c r="G49" s="12" t="s">
        <v>115</v>
      </c>
      <c r="H49" s="63"/>
      <c r="I49" s="63"/>
      <c r="K49" s="31" t="s">
        <v>6</v>
      </c>
      <c r="L49" s="31" t="s">
        <v>6</v>
      </c>
      <c r="M49" s="31" t="s">
        <v>7</v>
      </c>
      <c r="N49" s="31" t="s">
        <v>8</v>
      </c>
      <c r="O49" s="31" t="s">
        <v>9</v>
      </c>
      <c r="P49" s="31" t="s">
        <v>10</v>
      </c>
      <c r="Q49" s="31" t="s">
        <v>11</v>
      </c>
      <c r="R49" s="31" t="s">
        <v>12</v>
      </c>
      <c r="S49" s="13"/>
      <c r="U49" s="3">
        <f t="shared" ref="U49:U54" si="48">IF(ISBLANK(H49),0,1)</f>
        <v>0</v>
      </c>
      <c r="V49" s="3">
        <f t="shared" ref="V49:V54" si="49">IF(ISBLANK(I49),0,1)</f>
        <v>0</v>
      </c>
      <c r="W49" s="3">
        <f t="shared" ref="W49:W54" si="50">H49</f>
        <v>0</v>
      </c>
      <c r="X49" s="3">
        <f t="shared" ref="X49:X54" si="51">I49</f>
        <v>0</v>
      </c>
      <c r="Y49" s="3">
        <f t="shared" ref="Y49:Y54" si="52">I49</f>
        <v>0</v>
      </c>
      <c r="Z49" s="3">
        <f t="shared" ref="Z49:Z54" si="53">H49</f>
        <v>0</v>
      </c>
      <c r="AA49" s="3">
        <f t="shared" ref="AA49:AA54" si="54">IF(U49=0,0,IF(H49&gt;I49,3,IF(I49&gt;H49,0,1)))</f>
        <v>0</v>
      </c>
      <c r="AB49" s="3">
        <f t="shared" ref="AB49:AB54" si="55">IF(U49=0,0,IF(H49&gt;I49,0,IF(I49&gt;H49,3,1)))</f>
        <v>0</v>
      </c>
    </row>
    <row r="50" spans="1:28">
      <c r="A50" s="9">
        <v>2</v>
      </c>
      <c r="B50" s="9" t="str">
        <f t="shared" ref="B50:B54" si="56">TEXT(C50,"TTT")</f>
        <v>Mo</v>
      </c>
      <c r="C50" s="15">
        <v>43269</v>
      </c>
      <c r="D50" s="16">
        <v>0.83333333333333337</v>
      </c>
      <c r="E50" s="12" t="s">
        <v>116</v>
      </c>
      <c r="F50" s="9" t="s">
        <v>3</v>
      </c>
      <c r="G50" s="12" t="s">
        <v>117</v>
      </c>
      <c r="H50" s="63"/>
      <c r="I50" s="63"/>
      <c r="K50" s="12">
        <f>RANK(L50,$L$50:$L$53,0)</f>
        <v>1</v>
      </c>
      <c r="L50" s="12">
        <f>R50*100+Q50*10+O50</f>
        <v>0</v>
      </c>
      <c r="M50" s="24" t="s">
        <v>114</v>
      </c>
      <c r="N50" s="12">
        <f>SUMIF($E$49:$E$54,M50,$U$49:$U$54)+SUMIF($G$49:$G$54,M50,$V$49:$V$54)</f>
        <v>0</v>
      </c>
      <c r="O50" s="12">
        <f>SUMIF($E$49:$E$54,M50,$W$49:$W$54)+SUMIF($G$49:$G$54,M50,$X$49:$X$54)</f>
        <v>0</v>
      </c>
      <c r="P50" s="12">
        <f>SUMIF($E$49:$E$54,M50,$Y$49:$Y$54)+SUMIF($G$49:$G$54,M50,$Z$49:$Z$54)</f>
        <v>0</v>
      </c>
      <c r="Q50" s="12">
        <f>O50-P50</f>
        <v>0</v>
      </c>
      <c r="R50" s="12">
        <f>SUMIF($E$49:$E$54,M50,$AA$49:$AA$54)+SUMIF($G$49:$G$54,M50,$AB$49:$AB$54)</f>
        <v>0</v>
      </c>
      <c r="S50" s="13"/>
      <c r="U50" s="3">
        <f t="shared" si="48"/>
        <v>0</v>
      </c>
      <c r="V50" s="3">
        <f t="shared" si="49"/>
        <v>0</v>
      </c>
      <c r="W50" s="3">
        <f t="shared" si="50"/>
        <v>0</v>
      </c>
      <c r="X50" s="3">
        <f t="shared" si="51"/>
        <v>0</v>
      </c>
      <c r="Y50" s="3">
        <f t="shared" si="52"/>
        <v>0</v>
      </c>
      <c r="Z50" s="3">
        <f t="shared" si="53"/>
        <v>0</v>
      </c>
      <c r="AA50" s="3">
        <f t="shared" si="54"/>
        <v>0</v>
      </c>
      <c r="AB50" s="3">
        <f t="shared" si="55"/>
        <v>0</v>
      </c>
    </row>
    <row r="51" spans="1:28">
      <c r="A51" s="9">
        <v>3</v>
      </c>
      <c r="B51" s="9" t="str">
        <f t="shared" si="56"/>
        <v>Sa</v>
      </c>
      <c r="C51" s="15">
        <v>43274</v>
      </c>
      <c r="D51" s="16">
        <v>0.58333333333333337</v>
      </c>
      <c r="E51" s="12" t="s">
        <v>114</v>
      </c>
      <c r="F51" s="9" t="s">
        <v>3</v>
      </c>
      <c r="G51" s="12" t="s">
        <v>116</v>
      </c>
      <c r="H51" s="63"/>
      <c r="I51" s="63"/>
      <c r="K51" s="12">
        <f>RANK(L51,$L$50:$L$53,0)</f>
        <v>1</v>
      </c>
      <c r="L51" s="12">
        <f>R51*100+Q51*10+O51</f>
        <v>0</v>
      </c>
      <c r="M51" s="24" t="s">
        <v>117</v>
      </c>
      <c r="N51" s="12">
        <f>SUMIF($E$49:$E$54,M51,$U$49:$U$54)+SUMIF($G$49:$G$54,M51,$V$49:$V$54)</f>
        <v>0</v>
      </c>
      <c r="O51" s="12">
        <f>SUMIF($E$49:$E$54,M51,$W$49:$W$54)+SUMIF($G$49:$G$54,M51,$X$49:$X$54)</f>
        <v>0</v>
      </c>
      <c r="P51" s="12">
        <f>SUMIF($E$49:$E$54,M51,$Y$49:$Y$54)+SUMIF($G$49:$G$54,M51,$Z$49:$Z$54)</f>
        <v>0</v>
      </c>
      <c r="Q51" s="12">
        <f>O51-P51</f>
        <v>0</v>
      </c>
      <c r="R51" s="12">
        <f>SUMIF($E$49:$E$54,M51,$AA$49:$AA$54)+SUMIF($G$49:$G$54,M51,$AB$49:$AB$54)</f>
        <v>0</v>
      </c>
      <c r="S51" s="13"/>
      <c r="U51" s="3">
        <f t="shared" si="48"/>
        <v>0</v>
      </c>
      <c r="V51" s="3">
        <f t="shared" si="49"/>
        <v>0</v>
      </c>
      <c r="W51" s="3">
        <f t="shared" si="50"/>
        <v>0</v>
      </c>
      <c r="X51" s="3">
        <f t="shared" si="51"/>
        <v>0</v>
      </c>
      <c r="Y51" s="3">
        <f t="shared" si="52"/>
        <v>0</v>
      </c>
      <c r="Z51" s="3">
        <f t="shared" si="53"/>
        <v>0</v>
      </c>
      <c r="AA51" s="3">
        <f t="shared" si="54"/>
        <v>0</v>
      </c>
      <c r="AB51" s="3">
        <f t="shared" si="55"/>
        <v>0</v>
      </c>
    </row>
    <row r="52" spans="1:28">
      <c r="A52" s="9">
        <v>4</v>
      </c>
      <c r="B52" s="9" t="str">
        <f t="shared" si="56"/>
        <v>So</v>
      </c>
      <c r="C52" s="15">
        <v>43275</v>
      </c>
      <c r="D52" s="16">
        <v>0.58333333333333337</v>
      </c>
      <c r="E52" s="12" t="s">
        <v>117</v>
      </c>
      <c r="F52" s="9" t="s">
        <v>3</v>
      </c>
      <c r="G52" s="12" t="s">
        <v>115</v>
      </c>
      <c r="H52" s="63"/>
      <c r="I52" s="63"/>
      <c r="K52" s="12">
        <f>RANK(L52,$L$50:$L$53,0)</f>
        <v>1</v>
      </c>
      <c r="L52" s="12">
        <f>R52*100+Q52*10+O52</f>
        <v>0</v>
      </c>
      <c r="M52" s="24" t="s">
        <v>115</v>
      </c>
      <c r="N52" s="12">
        <f>SUMIF($E$49:$E$54,M52,$U$49:$U$54)+SUMIF($G$49:$G$54,M52,$V$49:$V$54)</f>
        <v>0</v>
      </c>
      <c r="O52" s="12">
        <f>SUMIF($E$49:$E$54,M52,$W$49:$W$54)+SUMIF($G$49:$G$54,M52,$X$49:$X$54)</f>
        <v>0</v>
      </c>
      <c r="P52" s="12">
        <f>SUMIF($E$49:$E$54,M52,$Y$49:$Y$54)+SUMIF($G$49:$G$54,M52,$Z$49:$Z$54)</f>
        <v>0</v>
      </c>
      <c r="Q52" s="12">
        <f>O52-P52</f>
        <v>0</v>
      </c>
      <c r="R52" s="12">
        <f>SUMIF($E$49:$E$54,M52,$AA$49:$AA$54)+SUMIF($G$49:$G$54,M52,$AB$49:$AB$54)</f>
        <v>0</v>
      </c>
      <c r="S52" s="13"/>
      <c r="U52" s="3">
        <f t="shared" si="48"/>
        <v>0</v>
      </c>
      <c r="V52" s="3">
        <f t="shared" si="49"/>
        <v>0</v>
      </c>
      <c r="W52" s="3">
        <f t="shared" si="50"/>
        <v>0</v>
      </c>
      <c r="X52" s="3">
        <f t="shared" si="51"/>
        <v>0</v>
      </c>
      <c r="Y52" s="3">
        <f t="shared" si="52"/>
        <v>0</v>
      </c>
      <c r="Z52" s="3">
        <f t="shared" si="53"/>
        <v>0</v>
      </c>
      <c r="AA52" s="3">
        <f t="shared" si="54"/>
        <v>0</v>
      </c>
      <c r="AB52" s="3">
        <f t="shared" si="55"/>
        <v>0</v>
      </c>
    </row>
    <row r="53" spans="1:28">
      <c r="A53" s="9">
        <v>5</v>
      </c>
      <c r="B53" s="9" t="str">
        <f t="shared" si="56"/>
        <v>Do</v>
      </c>
      <c r="C53" s="15">
        <v>43279</v>
      </c>
      <c r="D53" s="16">
        <v>0.83333333333333337</v>
      </c>
      <c r="E53" s="12" t="s">
        <v>117</v>
      </c>
      <c r="F53" s="9" t="s">
        <v>3</v>
      </c>
      <c r="G53" s="12" t="s">
        <v>114</v>
      </c>
      <c r="H53" s="63"/>
      <c r="I53" s="63"/>
      <c r="K53" s="12">
        <f>RANK(L53,$L$50:$L$53,0)</f>
        <v>1</v>
      </c>
      <c r="L53" s="12">
        <f>R53*100+Q53*10+O53</f>
        <v>0</v>
      </c>
      <c r="M53" s="24" t="s">
        <v>116</v>
      </c>
      <c r="N53" s="12">
        <f>SUMIF($E$49:$E$54,M53,$U$49:$U$54)+SUMIF($G$49:$G$54,M53,$V$49:$V$54)</f>
        <v>0</v>
      </c>
      <c r="O53" s="12">
        <f>SUMIF($E$49:$E$54,M53,$W$49:$W$54)+SUMIF($G$49:$G$54,M53,$X$49:$X$54)</f>
        <v>0</v>
      </c>
      <c r="P53" s="12">
        <f>SUMIF($E$49:$E$54,M53,$Y$49:$Y$54)+SUMIF($G$49:$G$54,M53,$Z$49:$Z$54)</f>
        <v>0</v>
      </c>
      <c r="Q53" s="12">
        <f>O53-P53</f>
        <v>0</v>
      </c>
      <c r="R53" s="12">
        <f>SUMIF($E$49:$E$54,M53,$AA$49:$AA$54)+SUMIF($G$49:$G$54,M53,$AB$49:$AB$54)</f>
        <v>0</v>
      </c>
      <c r="U53" s="3">
        <f t="shared" si="48"/>
        <v>0</v>
      </c>
      <c r="V53" s="3">
        <f t="shared" si="49"/>
        <v>0</v>
      </c>
      <c r="W53" s="3">
        <f t="shared" si="50"/>
        <v>0</v>
      </c>
      <c r="X53" s="3">
        <f t="shared" si="51"/>
        <v>0</v>
      </c>
      <c r="Y53" s="3">
        <f t="shared" si="52"/>
        <v>0</v>
      </c>
      <c r="Z53" s="3">
        <f t="shared" si="53"/>
        <v>0</v>
      </c>
      <c r="AA53" s="3">
        <f t="shared" si="54"/>
        <v>0</v>
      </c>
      <c r="AB53" s="3">
        <f t="shared" si="55"/>
        <v>0</v>
      </c>
    </row>
    <row r="54" spans="1:28">
      <c r="A54" s="9">
        <v>6</v>
      </c>
      <c r="B54" s="9" t="str">
        <f t="shared" si="56"/>
        <v>Do</v>
      </c>
      <c r="C54" s="15">
        <v>43279</v>
      </c>
      <c r="D54" s="16">
        <v>0.83333333333333337</v>
      </c>
      <c r="E54" s="12" t="s">
        <v>115</v>
      </c>
      <c r="F54" s="9" t="s">
        <v>3</v>
      </c>
      <c r="G54" s="12" t="s">
        <v>116</v>
      </c>
      <c r="H54" s="63"/>
      <c r="I54" s="63"/>
      <c r="U54" s="3">
        <f t="shared" si="48"/>
        <v>0</v>
      </c>
      <c r="V54" s="3">
        <f t="shared" si="49"/>
        <v>0</v>
      </c>
      <c r="W54" s="3">
        <f t="shared" si="50"/>
        <v>0</v>
      </c>
      <c r="X54" s="3">
        <f t="shared" si="51"/>
        <v>0</v>
      </c>
      <c r="Y54" s="3">
        <f t="shared" si="52"/>
        <v>0</v>
      </c>
      <c r="Z54" s="3">
        <f t="shared" si="53"/>
        <v>0</v>
      </c>
      <c r="AA54" s="3">
        <f t="shared" si="54"/>
        <v>0</v>
      </c>
      <c r="AB54" s="3">
        <f t="shared" si="55"/>
        <v>0</v>
      </c>
    </row>
    <row r="55" spans="1:28">
      <c r="A55" s="7" t="s">
        <v>47</v>
      </c>
      <c r="B55" s="7"/>
      <c r="H55" s="64"/>
      <c r="I55" s="64"/>
      <c r="S55" s="8"/>
      <c r="U55" s="3" t="s">
        <v>25</v>
      </c>
      <c r="V55" s="3" t="s">
        <v>25</v>
      </c>
      <c r="W55" s="3" t="s">
        <v>9</v>
      </c>
      <c r="X55" s="3" t="s">
        <v>9</v>
      </c>
      <c r="Y55" s="3" t="s">
        <v>10</v>
      </c>
      <c r="Z55" s="3" t="s">
        <v>10</v>
      </c>
      <c r="AA55" s="3" t="s">
        <v>12</v>
      </c>
      <c r="AB55" s="3" t="s">
        <v>12</v>
      </c>
    </row>
    <row r="56" spans="1:28">
      <c r="A56" s="9">
        <v>1</v>
      </c>
      <c r="B56" s="9" t="str">
        <f>TEXT(C56,"TTT")</f>
        <v>Di</v>
      </c>
      <c r="C56" s="15">
        <v>43270</v>
      </c>
      <c r="D56" s="16">
        <v>0.58333333333333337</v>
      </c>
      <c r="E56" s="12" t="s">
        <v>118</v>
      </c>
      <c r="F56" s="9" t="s">
        <v>3</v>
      </c>
      <c r="G56" s="12" t="s">
        <v>119</v>
      </c>
      <c r="H56" s="63"/>
      <c r="I56" s="63"/>
      <c r="K56" s="31" t="s">
        <v>6</v>
      </c>
      <c r="L56" s="31" t="s">
        <v>6</v>
      </c>
      <c r="M56" s="31" t="s">
        <v>7</v>
      </c>
      <c r="N56" s="31" t="s">
        <v>8</v>
      </c>
      <c r="O56" s="31" t="s">
        <v>9</v>
      </c>
      <c r="P56" s="31" t="s">
        <v>10</v>
      </c>
      <c r="Q56" s="31" t="s">
        <v>11</v>
      </c>
      <c r="R56" s="31" t="s">
        <v>12</v>
      </c>
      <c r="S56" s="13"/>
      <c r="U56" s="3">
        <f t="shared" ref="U56:V61" si="57">IF(ISBLANK(H56),0,1)</f>
        <v>0</v>
      </c>
      <c r="V56" s="3">
        <f t="shared" si="57"/>
        <v>0</v>
      </c>
      <c r="W56" s="3">
        <f t="shared" ref="W56:X61" si="58">H56</f>
        <v>0</v>
      </c>
      <c r="X56" s="3">
        <f t="shared" si="58"/>
        <v>0</v>
      </c>
      <c r="Y56" s="3">
        <f t="shared" ref="Y56:Y61" si="59">I56</f>
        <v>0</v>
      </c>
      <c r="Z56" s="3">
        <f t="shared" ref="Z56:Z61" si="60">H56</f>
        <v>0</v>
      </c>
      <c r="AA56" s="3">
        <f t="shared" ref="AA56:AA61" si="61">IF(U56=0,0,IF(H56&gt;I56,3,IF(I56&gt;H56,0,1)))</f>
        <v>0</v>
      </c>
      <c r="AB56" s="3">
        <f t="shared" ref="AB56:AB61" si="62">IF(U56=0,0,IF(H56&gt;I56,0,IF(I56&gt;H56,3,1)))</f>
        <v>0</v>
      </c>
    </row>
    <row r="57" spans="1:28">
      <c r="A57" s="9">
        <v>2</v>
      </c>
      <c r="B57" s="9" t="str">
        <f t="shared" ref="B57:B82" si="63">TEXT(C57,"TTT")</f>
        <v>Di</v>
      </c>
      <c r="C57" s="15">
        <v>43270</v>
      </c>
      <c r="D57" s="16">
        <v>0.70833333333333337</v>
      </c>
      <c r="E57" s="12" t="s">
        <v>120</v>
      </c>
      <c r="F57" s="9" t="s">
        <v>3</v>
      </c>
      <c r="G57" s="12" t="s">
        <v>121</v>
      </c>
      <c r="H57" s="63"/>
      <c r="I57" s="63"/>
      <c r="K57" s="12">
        <f>RANK(L57,$L$57:$L$60,0)</f>
        <v>1</v>
      </c>
      <c r="L57" s="12">
        <f>R57*100+Q57*10+O57</f>
        <v>0</v>
      </c>
      <c r="M57" s="24" t="s">
        <v>119</v>
      </c>
      <c r="N57" s="12">
        <f>SUMIF($E$56:$E$61,M57,$U$56:$U$61)+SUMIF($G$56:$G$61,M57,$V$56:$V$61)</f>
        <v>0</v>
      </c>
      <c r="O57" s="12">
        <f>SUMIF($E$56:$E$61,M57,$W$56:$W$61)+SUMIF($G$56:$G$61,M57,$X$56:$X$61)</f>
        <v>0</v>
      </c>
      <c r="P57" s="12">
        <f>SUMIF($E$56:$E$61,M57,$Y$56:$Y$61)+SUMIF($G$56:$G$61,M57,$Z$56:$Z$61)</f>
        <v>0</v>
      </c>
      <c r="Q57" s="12">
        <f>O57-P57</f>
        <v>0</v>
      </c>
      <c r="R57" s="12">
        <f>SUMIF($E$56:$E$61,M57,$AA$56:$AA$61)+SUMIF($G$56:$G$61,M57,$AB$56:$AB$61)</f>
        <v>0</v>
      </c>
      <c r="S57" s="13"/>
      <c r="U57" s="3">
        <f t="shared" si="57"/>
        <v>0</v>
      </c>
      <c r="V57" s="3">
        <f t="shared" si="57"/>
        <v>0</v>
      </c>
      <c r="W57" s="3">
        <f t="shared" si="58"/>
        <v>0</v>
      </c>
      <c r="X57" s="3">
        <f t="shared" si="58"/>
        <v>0</v>
      </c>
      <c r="Y57" s="3">
        <f t="shared" si="59"/>
        <v>0</v>
      </c>
      <c r="Z57" s="3">
        <f t="shared" si="60"/>
        <v>0</v>
      </c>
      <c r="AA57" s="3">
        <f t="shared" si="61"/>
        <v>0</v>
      </c>
      <c r="AB57" s="3">
        <f t="shared" si="62"/>
        <v>0</v>
      </c>
    </row>
    <row r="58" spans="1:28">
      <c r="A58" s="9">
        <v>3</v>
      </c>
      <c r="B58" s="9" t="str">
        <f t="shared" si="63"/>
        <v>So</v>
      </c>
      <c r="C58" s="15">
        <v>43275</v>
      </c>
      <c r="D58" s="16">
        <v>0.70833333333333337</v>
      </c>
      <c r="E58" s="12" t="s">
        <v>119</v>
      </c>
      <c r="F58" s="9" t="s">
        <v>3</v>
      </c>
      <c r="G58" s="12" t="s">
        <v>121</v>
      </c>
      <c r="H58" s="63"/>
      <c r="I58" s="63"/>
      <c r="K58" s="12">
        <f>RANK(L58,$L$57:$L$60,0)</f>
        <v>1</v>
      </c>
      <c r="L58" s="12">
        <f>R58*100+Q58*10+O58</f>
        <v>0</v>
      </c>
      <c r="M58" s="24" t="s">
        <v>118</v>
      </c>
      <c r="N58" s="12">
        <f>SUMIF($E$56:$E$61,M58,$U$56:$U$61)+SUMIF($G$56:$G$61,M58,$V$56:$V$61)</f>
        <v>0</v>
      </c>
      <c r="O58" s="12">
        <f>SUMIF($E$56:$E$61,M58,$W$56:$W$61)+SUMIF($G$56:$G$61,M58,$X$56:$X$61)</f>
        <v>0</v>
      </c>
      <c r="P58" s="12">
        <f>SUMIF($E$56:$E$61,M58,$Y$56:$Y$61)+SUMIF($G$56:$G$61,M58,$Z$56:$Z$61)</f>
        <v>0</v>
      </c>
      <c r="Q58" s="12">
        <f>O58-P58</f>
        <v>0</v>
      </c>
      <c r="R58" s="12">
        <f>SUMIF($E$56:$E$61,M58,$AA$56:$AA$61)+SUMIF($G$56:$G$61,M58,$AB$56:$AB$61)</f>
        <v>0</v>
      </c>
      <c r="S58" s="13"/>
      <c r="U58" s="3">
        <f t="shared" si="57"/>
        <v>0</v>
      </c>
      <c r="V58" s="3">
        <f t="shared" si="57"/>
        <v>0</v>
      </c>
      <c r="W58" s="3">
        <f t="shared" si="58"/>
        <v>0</v>
      </c>
      <c r="X58" s="3">
        <f t="shared" si="58"/>
        <v>0</v>
      </c>
      <c r="Y58" s="3">
        <f t="shared" si="59"/>
        <v>0</v>
      </c>
      <c r="Z58" s="3">
        <f t="shared" si="60"/>
        <v>0</v>
      </c>
      <c r="AA58" s="3">
        <f t="shared" si="61"/>
        <v>0</v>
      </c>
      <c r="AB58" s="3">
        <f t="shared" si="62"/>
        <v>0</v>
      </c>
    </row>
    <row r="59" spans="1:28">
      <c r="A59" s="9">
        <v>4</v>
      </c>
      <c r="B59" s="9" t="str">
        <f t="shared" si="63"/>
        <v>So</v>
      </c>
      <c r="C59" s="15">
        <v>43275</v>
      </c>
      <c r="D59" s="16">
        <v>0.83333333333333337</v>
      </c>
      <c r="E59" s="12" t="s">
        <v>120</v>
      </c>
      <c r="F59" s="9" t="s">
        <v>3</v>
      </c>
      <c r="G59" s="12" t="s">
        <v>118</v>
      </c>
      <c r="H59" s="63"/>
      <c r="I59" s="63"/>
      <c r="K59" s="12">
        <f>RANK(L59,$L$57:$L$60,0)</f>
        <v>1</v>
      </c>
      <c r="L59" s="12">
        <f>R59*100+Q59*10+O59</f>
        <v>0</v>
      </c>
      <c r="M59" s="24" t="s">
        <v>120</v>
      </c>
      <c r="N59" s="12">
        <f>SUMIF($E$56:$E$61,M59,$U$56:$U$61)+SUMIF($G$56:$G$61,M59,$V$56:$V$61)</f>
        <v>0</v>
      </c>
      <c r="O59" s="12">
        <f>SUMIF($E$56:$E$61,M59,$W$56:$W$61)+SUMIF($G$56:$G$61,M59,$X$56:$X$61)</f>
        <v>0</v>
      </c>
      <c r="P59" s="12">
        <f>SUMIF($E$56:$E$61,M59,$Y$56:$Y$61)+SUMIF($G$56:$G$61,M59,$Z$56:$Z$61)</f>
        <v>0</v>
      </c>
      <c r="Q59" s="12">
        <f>O59-P59</f>
        <v>0</v>
      </c>
      <c r="R59" s="12">
        <f>SUMIF($E$56:$E$61,M59,$AA$56:$AA$61)+SUMIF($G$56:$G$61,M59,$AB$56:$AB$61)</f>
        <v>0</v>
      </c>
      <c r="S59" s="13"/>
      <c r="U59" s="3">
        <f t="shared" si="57"/>
        <v>0</v>
      </c>
      <c r="V59" s="3">
        <f t="shared" si="57"/>
        <v>0</v>
      </c>
      <c r="W59" s="3">
        <f t="shared" si="58"/>
        <v>0</v>
      </c>
      <c r="X59" s="3">
        <f t="shared" si="58"/>
        <v>0</v>
      </c>
      <c r="Y59" s="3">
        <f t="shared" si="59"/>
        <v>0</v>
      </c>
      <c r="Z59" s="3">
        <f t="shared" si="60"/>
        <v>0</v>
      </c>
      <c r="AA59" s="3">
        <f t="shared" si="61"/>
        <v>0</v>
      </c>
      <c r="AB59" s="3">
        <f t="shared" si="62"/>
        <v>0</v>
      </c>
    </row>
    <row r="60" spans="1:28">
      <c r="A60" s="9">
        <v>5</v>
      </c>
      <c r="B60" s="9" t="str">
        <f t="shared" si="63"/>
        <v>Do</v>
      </c>
      <c r="C60" s="15">
        <v>43279</v>
      </c>
      <c r="D60" s="16">
        <v>0.66666666666666663</v>
      </c>
      <c r="E60" s="12" t="s">
        <v>121</v>
      </c>
      <c r="F60" s="9" t="s">
        <v>3</v>
      </c>
      <c r="G60" s="12" t="s">
        <v>118</v>
      </c>
      <c r="H60" s="63"/>
      <c r="I60" s="63"/>
      <c r="K60" s="12">
        <f>RANK(L60,$L$57:$L$60,0)</f>
        <v>1</v>
      </c>
      <c r="L60" s="12">
        <f>R60*100+Q60*10+O60</f>
        <v>0</v>
      </c>
      <c r="M60" s="24" t="s">
        <v>121</v>
      </c>
      <c r="N60" s="12">
        <f>SUMIF($E$56:$E$61,M60,$U$56:$U$61)+SUMIF($G$56:$G$61,M60,$V$56:$V$61)</f>
        <v>0</v>
      </c>
      <c r="O60" s="12">
        <f>SUMIF($E$56:$E$61,M60,$W$56:$W$61)+SUMIF($G$56:$G$61,M60,$X$56:$X$61)</f>
        <v>0</v>
      </c>
      <c r="P60" s="12">
        <f>SUMIF($E$56:$E$61,M60,$Y$56:$Y$61)+SUMIF($G$56:$G$61,M60,$Z$56:$Z$61)</f>
        <v>0</v>
      </c>
      <c r="Q60" s="12">
        <f>O60-P60</f>
        <v>0</v>
      </c>
      <c r="R60" s="12">
        <f>SUMIF($E$56:$E$61,M60,$AA$56:$AA$61)+SUMIF($G$56:$G$61,M60,$AB$56:$AB$61)</f>
        <v>0</v>
      </c>
      <c r="U60" s="3">
        <f t="shared" si="57"/>
        <v>0</v>
      </c>
      <c r="V60" s="3">
        <f t="shared" si="57"/>
        <v>0</v>
      </c>
      <c r="W60" s="3">
        <f t="shared" si="58"/>
        <v>0</v>
      </c>
      <c r="X60" s="3">
        <f t="shared" si="58"/>
        <v>0</v>
      </c>
      <c r="Y60" s="3">
        <f t="shared" si="59"/>
        <v>0</v>
      </c>
      <c r="Z60" s="3">
        <f t="shared" si="60"/>
        <v>0</v>
      </c>
      <c r="AA60" s="3">
        <f t="shared" si="61"/>
        <v>0</v>
      </c>
      <c r="AB60" s="3">
        <f t="shared" si="62"/>
        <v>0</v>
      </c>
    </row>
    <row r="61" spans="1:28">
      <c r="A61" s="9">
        <v>6</v>
      </c>
      <c r="B61" s="9" t="str">
        <f t="shared" si="63"/>
        <v>Do</v>
      </c>
      <c r="C61" s="15">
        <v>43279</v>
      </c>
      <c r="D61" s="16">
        <v>0.66666666666666663</v>
      </c>
      <c r="E61" s="12" t="s">
        <v>119</v>
      </c>
      <c r="F61" s="9" t="s">
        <v>3</v>
      </c>
      <c r="G61" s="12" t="s">
        <v>120</v>
      </c>
      <c r="H61" s="63"/>
      <c r="I61" s="63"/>
      <c r="K61" s="30"/>
      <c r="L61" s="30"/>
      <c r="M61" s="30"/>
      <c r="N61" s="30"/>
      <c r="O61" s="30"/>
      <c r="P61" s="30"/>
      <c r="Q61" s="30"/>
      <c r="R61" s="30"/>
      <c r="U61" s="3">
        <f t="shared" si="57"/>
        <v>0</v>
      </c>
      <c r="V61" s="3">
        <f t="shared" si="57"/>
        <v>0</v>
      </c>
      <c r="W61" s="3">
        <f t="shared" si="58"/>
        <v>0</v>
      </c>
      <c r="X61" s="3">
        <f t="shared" si="58"/>
        <v>0</v>
      </c>
      <c r="Y61" s="3">
        <f t="shared" si="59"/>
        <v>0</v>
      </c>
      <c r="Z61" s="3">
        <f t="shared" si="60"/>
        <v>0</v>
      </c>
      <c r="AA61" s="3">
        <f t="shared" si="61"/>
        <v>0</v>
      </c>
      <c r="AB61" s="3">
        <f t="shared" si="62"/>
        <v>0</v>
      </c>
    </row>
    <row r="62" spans="1:28">
      <c r="A62" s="7" t="s">
        <v>49</v>
      </c>
      <c r="B62" s="25"/>
      <c r="C62" s="26"/>
      <c r="D62" s="27"/>
      <c r="E62" s="28"/>
      <c r="F62" s="25"/>
      <c r="G62" s="28"/>
      <c r="H62" s="64"/>
      <c r="I62" s="64"/>
      <c r="K62" s="30"/>
      <c r="L62" s="30"/>
      <c r="M62" s="30"/>
      <c r="N62" s="30"/>
      <c r="O62" s="30"/>
      <c r="P62" s="30"/>
      <c r="Q62" s="30"/>
      <c r="R62" s="30"/>
      <c r="U62" s="3"/>
      <c r="V62" s="3"/>
      <c r="W62" s="3"/>
      <c r="X62" s="3"/>
      <c r="Y62" s="3"/>
      <c r="Z62" s="3"/>
      <c r="AA62" s="3"/>
      <c r="AB62" s="3"/>
    </row>
    <row r="63" spans="1:28">
      <c r="A63" s="29" t="s">
        <v>67</v>
      </c>
      <c r="B63" s="9" t="str">
        <f t="shared" si="63"/>
        <v>Sa</v>
      </c>
      <c r="C63" s="10">
        <v>43281</v>
      </c>
      <c r="D63" s="11">
        <v>0.66666666666666663</v>
      </c>
      <c r="E63" s="12" t="str">
        <f>IF(SUM($N$22:$N$25)&lt;12,M63,VLOOKUP(1,$K$22:$M$25,3,0))</f>
        <v>Sieger Gruppe C</v>
      </c>
      <c r="F63" s="9" t="s">
        <v>3</v>
      </c>
      <c r="G63" s="12" t="str">
        <f>IF(SUM($N$29:$N$32)&lt;12,O63,VLOOKUP(2,$K$29:$M$32,3,0))</f>
        <v>Zweiter Gruppe D</v>
      </c>
      <c r="H63" s="63"/>
      <c r="I63" s="63"/>
      <c r="K63" s="52"/>
      <c r="L63" s="52"/>
      <c r="M63" s="55" t="s">
        <v>20</v>
      </c>
      <c r="N63" s="56"/>
      <c r="O63" s="56" t="s">
        <v>21</v>
      </c>
      <c r="P63" s="56"/>
      <c r="Q63" s="56"/>
      <c r="R63" s="52"/>
      <c r="S63" s="53"/>
      <c r="T63" s="17"/>
    </row>
    <row r="64" spans="1:28">
      <c r="A64" s="29" t="s">
        <v>68</v>
      </c>
      <c r="B64" s="9" t="str">
        <f t="shared" si="63"/>
        <v>Sa</v>
      </c>
      <c r="C64" s="10">
        <v>43281</v>
      </c>
      <c r="D64" s="11">
        <v>0.83333333333333337</v>
      </c>
      <c r="E64" s="12" t="str">
        <f>IF(SUM($N$8:$N$11)&lt;12,M64,VLOOKUP(1,$K$8:$M$11,3,0))</f>
        <v>Sieger Gruppe A</v>
      </c>
      <c r="F64" s="9" t="s">
        <v>3</v>
      </c>
      <c r="G64" s="12" t="str">
        <f>IF(SUM($N$15:$N$18)&lt;12,O64,VLOOKUP(2,$K$15:$M$18,3,0))</f>
        <v>Zweiter Gruppe B</v>
      </c>
      <c r="H64" s="63"/>
      <c r="I64" s="63"/>
      <c r="K64" s="52"/>
      <c r="L64" s="52"/>
      <c r="M64" s="55" t="s">
        <v>16</v>
      </c>
      <c r="N64" s="56"/>
      <c r="O64" s="56" t="s">
        <v>17</v>
      </c>
      <c r="P64" s="56"/>
      <c r="Q64" s="56"/>
      <c r="R64" s="52"/>
      <c r="S64" s="53"/>
      <c r="T64" s="17"/>
    </row>
    <row r="65" spans="1:20">
      <c r="A65" s="29" t="s">
        <v>69</v>
      </c>
      <c r="B65" s="9" t="str">
        <f t="shared" si="63"/>
        <v>So</v>
      </c>
      <c r="C65" s="10">
        <v>43282</v>
      </c>
      <c r="D65" s="11">
        <v>0.66666666666666663</v>
      </c>
      <c r="E65" s="12" t="str">
        <f>IF(SUM($N$15:$N$18)&lt;12,M65,VLOOKUP(1,$K$15:$M$18,3,0))</f>
        <v>Sieger Gruppe B</v>
      </c>
      <c r="F65" s="9" t="s">
        <v>3</v>
      </c>
      <c r="G65" s="12" t="str">
        <f>IF(SUM($N$8:$N$11)&lt;12,O65,VLOOKUP(2,$K$8:$M$11,3,0))</f>
        <v>Zweiter Gruppe A</v>
      </c>
      <c r="H65" s="63"/>
      <c r="I65" s="63"/>
      <c r="K65" s="52"/>
      <c r="L65" s="52"/>
      <c r="M65" s="55" t="s">
        <v>18</v>
      </c>
      <c r="N65" s="56"/>
      <c r="O65" s="56" t="s">
        <v>19</v>
      </c>
      <c r="P65" s="56"/>
      <c r="Q65" s="56"/>
      <c r="R65" s="52"/>
      <c r="S65" s="53"/>
      <c r="T65" s="17"/>
    </row>
    <row r="66" spans="1:20">
      <c r="A66" s="29" t="s">
        <v>70</v>
      </c>
      <c r="B66" s="9" t="str">
        <f t="shared" si="63"/>
        <v>So</v>
      </c>
      <c r="C66" s="10">
        <v>43282</v>
      </c>
      <c r="D66" s="11">
        <v>0.83333333333333337</v>
      </c>
      <c r="E66" s="12" t="str">
        <f>IF(SUM($N$29:$N$32)&lt;12,M66,VLOOKUP(1,$K$29:$M$32,3,0))</f>
        <v>Sieger Gruppe D</v>
      </c>
      <c r="F66" s="9" t="s">
        <v>3</v>
      </c>
      <c r="G66" s="12" t="str">
        <f>IF(SUM($N$22:$N$25)&lt;12,O66,VLOOKUP(2,$K$22:$M$25,3,0))</f>
        <v>Zweiter Gruppe C</v>
      </c>
      <c r="H66" s="63"/>
      <c r="I66" s="63"/>
      <c r="K66" s="52"/>
      <c r="L66" s="52"/>
      <c r="M66" s="55" t="s">
        <v>22</v>
      </c>
      <c r="N66" s="56"/>
      <c r="O66" s="56" t="s">
        <v>23</v>
      </c>
      <c r="P66" s="56"/>
      <c r="Q66" s="56"/>
      <c r="R66" s="52"/>
      <c r="S66" s="53"/>
      <c r="T66" s="17"/>
    </row>
    <row r="67" spans="1:20">
      <c r="A67" s="29" t="s">
        <v>71</v>
      </c>
      <c r="B67" s="9" t="str">
        <f t="shared" si="63"/>
        <v>Mo</v>
      </c>
      <c r="C67" s="10">
        <v>43283</v>
      </c>
      <c r="D67" s="11">
        <v>0.66666666666666663</v>
      </c>
      <c r="E67" s="12" t="str">
        <f>IF(SUM($N$36:$N$39)&lt;12,M67,VLOOKUP(1,$K$36:$M$39,3,0))</f>
        <v>Sieger Gruppe E</v>
      </c>
      <c r="F67" s="9" t="s">
        <v>3</v>
      </c>
      <c r="G67" s="12" t="str">
        <f>IF(SUM($N$43:$N$46)&lt;12,O67,VLOOKUP(2,$K$43:$M$46,3,0))</f>
        <v>Zweiter Gruppe F</v>
      </c>
      <c r="H67" s="63"/>
      <c r="I67" s="63"/>
      <c r="K67" s="52"/>
      <c r="L67" s="52"/>
      <c r="M67" s="55" t="s">
        <v>50</v>
      </c>
      <c r="N67" s="56"/>
      <c r="O67" s="56" t="s">
        <v>51</v>
      </c>
      <c r="P67" s="56"/>
      <c r="Q67" s="56"/>
      <c r="R67" s="52"/>
      <c r="S67" s="53"/>
      <c r="T67" s="17"/>
    </row>
    <row r="68" spans="1:20">
      <c r="A68" s="29" t="s">
        <v>72</v>
      </c>
      <c r="B68" s="9" t="str">
        <f t="shared" si="63"/>
        <v>Mo</v>
      </c>
      <c r="C68" s="10">
        <v>43283</v>
      </c>
      <c r="D68" s="11">
        <v>0.83333333333333337</v>
      </c>
      <c r="E68" s="12" t="str">
        <f>IF(SUM($N$50:$N$53)&lt;12,M68,VLOOKUP(1,$K$50:$M$53,3,0))</f>
        <v>Sieger Gruppe G</v>
      </c>
      <c r="F68" s="9" t="s">
        <v>3</v>
      </c>
      <c r="G68" s="12" t="str">
        <f>IF(SUM($N$57:$N$60)&lt;12,O68,VLOOKUP(2,$K$57:$M$60,3,0))</f>
        <v>Zweiter Gruppe H</v>
      </c>
      <c r="H68" s="63"/>
      <c r="I68" s="63"/>
      <c r="K68" s="52"/>
      <c r="L68" s="52"/>
      <c r="M68" s="55" t="s">
        <v>52</v>
      </c>
      <c r="N68" s="56"/>
      <c r="O68" s="56" t="s">
        <v>53</v>
      </c>
      <c r="P68" s="56"/>
      <c r="Q68" s="56"/>
      <c r="R68" s="52"/>
      <c r="S68" s="53"/>
      <c r="T68" s="17"/>
    </row>
    <row r="69" spans="1:20">
      <c r="A69" s="29" t="s">
        <v>73</v>
      </c>
      <c r="B69" s="9" t="str">
        <f t="shared" si="63"/>
        <v>Di</v>
      </c>
      <c r="C69" s="10">
        <v>43284</v>
      </c>
      <c r="D69" s="11">
        <v>0.66666666666666663</v>
      </c>
      <c r="E69" s="12" t="str">
        <f>IF(SUM($N$43:$N$46)&lt;12,M69,VLOOKUP(1,$K$43:$M$46,3,0))</f>
        <v>Sieger Gruppe F</v>
      </c>
      <c r="F69" s="9" t="s">
        <v>3</v>
      </c>
      <c r="G69" s="12" t="str">
        <f>IF(SUM($N$36:$N$39)&lt;12,O69,VLOOKUP(2,$K$36:$M$39,3,0))</f>
        <v>Zweiter Gruppe E</v>
      </c>
      <c r="H69" s="63"/>
      <c r="I69" s="63"/>
      <c r="K69" s="52"/>
      <c r="L69" s="52"/>
      <c r="M69" s="55" t="s">
        <v>54</v>
      </c>
      <c r="N69" s="56"/>
      <c r="O69" s="56" t="s">
        <v>55</v>
      </c>
      <c r="P69" s="56"/>
      <c r="Q69" s="56"/>
      <c r="R69" s="52"/>
      <c r="S69" s="53"/>
      <c r="T69" s="17"/>
    </row>
    <row r="70" spans="1:20">
      <c r="A70" s="29" t="s">
        <v>74</v>
      </c>
      <c r="B70" s="9" t="str">
        <f t="shared" si="63"/>
        <v>Di</v>
      </c>
      <c r="C70" s="10">
        <v>43284</v>
      </c>
      <c r="D70" s="11">
        <v>0.83333333333333337</v>
      </c>
      <c r="E70" s="12" t="str">
        <f>IF(SUM($N$57:$N$60)&lt;12,M70,VLOOKUP(1,$K$57:$M$60,3,0))</f>
        <v>Sieger Gruppe H</v>
      </c>
      <c r="F70" s="9" t="s">
        <v>3</v>
      </c>
      <c r="G70" s="12" t="str">
        <f>IF(SUM($N$50:$N$53)&lt;12,O70,VLOOKUP(2,$K$50:$M$53,3,0))</f>
        <v>Zweiter Gruppe G</v>
      </c>
      <c r="H70" s="63"/>
      <c r="I70" s="63"/>
      <c r="K70" s="52"/>
      <c r="L70" s="52"/>
      <c r="M70" s="55" t="s">
        <v>56</v>
      </c>
      <c r="N70" s="56"/>
      <c r="O70" s="56" t="s">
        <v>57</v>
      </c>
      <c r="P70" s="56"/>
      <c r="Q70" s="56"/>
      <c r="R70" s="52"/>
      <c r="S70" s="53"/>
      <c r="T70" s="17"/>
    </row>
    <row r="71" spans="1:20">
      <c r="A71" s="7" t="s">
        <v>26</v>
      </c>
      <c r="B71" s="7"/>
      <c r="H71" s="64"/>
      <c r="I71" s="64"/>
      <c r="K71" s="52"/>
      <c r="L71" s="52"/>
      <c r="M71" s="56"/>
      <c r="N71" s="56"/>
      <c r="O71" s="56"/>
      <c r="P71" s="56"/>
      <c r="Q71" s="56"/>
      <c r="R71" s="52"/>
      <c r="S71" s="53"/>
      <c r="T71" s="17"/>
    </row>
    <row r="72" spans="1:20">
      <c r="A72" s="29" t="s">
        <v>75</v>
      </c>
      <c r="B72" s="9" t="str">
        <f t="shared" si="63"/>
        <v>Fr</v>
      </c>
      <c r="C72" s="10">
        <v>43287</v>
      </c>
      <c r="D72" s="11">
        <v>0.66666666666666663</v>
      </c>
      <c r="E72" s="12" t="str">
        <f>IF($H63="",$M72,IF($H63&gt;$I63,$E63,IF($I63&gt;$H63,$G63)))</f>
        <v>Sieger AF 1</v>
      </c>
      <c r="F72" s="9" t="s">
        <v>3</v>
      </c>
      <c r="G72" s="12" t="str">
        <f>IF($H64="",$O72,IF($H64&gt;$I64,$E64,IF($I64&gt;$H64,$G64)))</f>
        <v>Sieger AF 2</v>
      </c>
      <c r="H72" s="63"/>
      <c r="I72" s="63"/>
      <c r="K72" s="52"/>
      <c r="L72" s="52"/>
      <c r="M72" s="55" t="s">
        <v>122</v>
      </c>
      <c r="N72" s="56"/>
      <c r="O72" s="55" t="s">
        <v>126</v>
      </c>
      <c r="P72" s="56"/>
      <c r="Q72" s="56"/>
      <c r="R72" s="52"/>
      <c r="S72" s="53"/>
      <c r="T72" s="17"/>
    </row>
    <row r="73" spans="1:20">
      <c r="A73" s="29" t="s">
        <v>76</v>
      </c>
      <c r="B73" s="9" t="str">
        <f t="shared" si="63"/>
        <v>Fr</v>
      </c>
      <c r="C73" s="10">
        <v>43287</v>
      </c>
      <c r="D73" s="11">
        <v>0.83333333333333337</v>
      </c>
      <c r="E73" s="12" t="str">
        <f>IF($H67="",$M73,IF($H67&gt;$I67,$E67,IF($I67&gt;$H67,$G67)))</f>
        <v>Sieger AF 5</v>
      </c>
      <c r="F73" s="9" t="s">
        <v>3</v>
      </c>
      <c r="G73" s="12" t="str">
        <f>IF($H68="",$O73,IF($H68&gt;$I68,$E68,IF($I68&gt;$H68,$G68)))</f>
        <v>Sieger AF 6</v>
      </c>
      <c r="H73" s="63"/>
      <c r="I73" s="63"/>
      <c r="K73" s="52"/>
      <c r="L73" s="52"/>
      <c r="M73" s="55" t="s">
        <v>127</v>
      </c>
      <c r="N73" s="56"/>
      <c r="O73" s="55" t="s">
        <v>123</v>
      </c>
      <c r="P73" s="56"/>
      <c r="Q73" s="56"/>
      <c r="R73" s="52"/>
      <c r="S73" s="53"/>
      <c r="T73" s="17"/>
    </row>
    <row r="74" spans="1:20">
      <c r="A74" s="29" t="s">
        <v>77</v>
      </c>
      <c r="B74" s="9" t="str">
        <f t="shared" si="63"/>
        <v>Sa</v>
      </c>
      <c r="C74" s="10">
        <v>43288</v>
      </c>
      <c r="D74" s="11">
        <v>0.66666666666666663</v>
      </c>
      <c r="E74" s="12" t="str">
        <f>IF($H69="",$M74,IF($H69&gt;$I69,$E69,IF($I69&gt;$H69,$G69)))</f>
        <v>Sieger AF 7</v>
      </c>
      <c r="F74" s="9" t="s">
        <v>3</v>
      </c>
      <c r="G74" s="12" t="str">
        <f>IF($H70="",$O74,IF($H70&gt;$I70,$E70,IF($I70&gt;$H70,$G70)))</f>
        <v>Sieger AF 8</v>
      </c>
      <c r="H74" s="63"/>
      <c r="I74" s="63"/>
      <c r="K74" s="52"/>
      <c r="L74" s="52"/>
      <c r="M74" s="55" t="s">
        <v>128</v>
      </c>
      <c r="N74" s="56"/>
      <c r="O74" s="55" t="s">
        <v>124</v>
      </c>
      <c r="P74" s="56"/>
      <c r="Q74" s="56"/>
      <c r="R74" s="52"/>
      <c r="S74" s="53"/>
      <c r="T74" s="17"/>
    </row>
    <row r="75" spans="1:20">
      <c r="A75" s="29" t="s">
        <v>78</v>
      </c>
      <c r="B75" s="9" t="str">
        <f t="shared" si="63"/>
        <v>Sa</v>
      </c>
      <c r="C75" s="10">
        <v>43288</v>
      </c>
      <c r="D75" s="11">
        <v>0.83333333333333337</v>
      </c>
      <c r="E75" s="12" t="str">
        <f>IF($H65="",$M75,IF($H65&gt;$I65,$E65,IF($I65&gt;$H65,$G65)))</f>
        <v>Sieger AF 3</v>
      </c>
      <c r="F75" s="9" t="s">
        <v>3</v>
      </c>
      <c r="G75" s="12" t="str">
        <f>IF($H66="",$O75,IF($H66&gt;$I66,$E66,IF($I66&gt;$H66,$G66)))</f>
        <v>Sieger AF 4</v>
      </c>
      <c r="H75" s="63"/>
      <c r="I75" s="63"/>
      <c r="K75" s="52"/>
      <c r="L75" s="52"/>
      <c r="M75" s="55" t="s">
        <v>125</v>
      </c>
      <c r="N75" s="56"/>
      <c r="O75" s="55" t="s">
        <v>129</v>
      </c>
      <c r="P75" s="56"/>
      <c r="Q75" s="56"/>
      <c r="R75" s="52"/>
      <c r="S75" s="53"/>
      <c r="T75" s="17"/>
    </row>
    <row r="76" spans="1:20">
      <c r="A76" s="7" t="s">
        <v>24</v>
      </c>
      <c r="B76" s="7"/>
      <c r="H76" s="64"/>
      <c r="I76" s="64"/>
      <c r="K76" s="52"/>
      <c r="L76" s="52"/>
      <c r="M76" s="56"/>
      <c r="N76" s="56"/>
      <c r="O76" s="56"/>
      <c r="P76" s="56"/>
      <c r="Q76" s="56"/>
      <c r="R76" s="52"/>
      <c r="S76" s="53"/>
      <c r="T76" s="17"/>
    </row>
    <row r="77" spans="1:20">
      <c r="A77" s="29" t="s">
        <v>79</v>
      </c>
      <c r="B77" s="9" t="str">
        <f t="shared" si="63"/>
        <v>Di</v>
      </c>
      <c r="C77" s="10">
        <v>43291</v>
      </c>
      <c r="D77" s="11">
        <v>0.83333333333333337</v>
      </c>
      <c r="E77" s="12" t="str">
        <f>IF($H73="",$M77,IF($H73&gt;$I73,$E73,IF($I73&gt;$H73,$G73)))</f>
        <v>Sieger VF2</v>
      </c>
      <c r="F77" s="9" t="s">
        <v>3</v>
      </c>
      <c r="G77" s="12" t="str">
        <f>IF($H72="",$O77,IF($H72&gt;$I72,$E72,IF($I72&gt;$H72,$G72)))</f>
        <v>Sieger VF1</v>
      </c>
      <c r="H77" s="63"/>
      <c r="I77" s="63"/>
      <c r="K77" s="52"/>
      <c r="L77" s="52"/>
      <c r="M77" s="56" t="s">
        <v>58</v>
      </c>
      <c r="N77" s="56" t="s">
        <v>3</v>
      </c>
      <c r="O77" s="56" t="s">
        <v>59</v>
      </c>
      <c r="P77" s="56"/>
      <c r="Q77" s="56"/>
      <c r="R77" s="52"/>
      <c r="S77" s="53"/>
      <c r="T77" s="17"/>
    </row>
    <row r="78" spans="1:20">
      <c r="A78" s="29" t="s">
        <v>80</v>
      </c>
      <c r="B78" s="9" t="str">
        <f t="shared" si="63"/>
        <v>Mi</v>
      </c>
      <c r="C78" s="10">
        <v>43292</v>
      </c>
      <c r="D78" s="11">
        <v>0.83333333333333337</v>
      </c>
      <c r="E78" s="12" t="str">
        <f>IF($H75="",$M78,IF($H75&gt;$I75,$E75,IF($I75&gt;$H75,$G75)))</f>
        <v>Sieger VF4</v>
      </c>
      <c r="F78" s="9" t="s">
        <v>3</v>
      </c>
      <c r="G78" s="12" t="str">
        <f>IF($H74="",$O78,IF($H74&gt;$I74,$E74,IF($I74&gt;$H74,$G74)))</f>
        <v>Sieger VF3</v>
      </c>
      <c r="H78" s="63"/>
      <c r="I78" s="63"/>
      <c r="K78" s="52"/>
      <c r="L78" s="52"/>
      <c r="M78" s="56" t="s">
        <v>60</v>
      </c>
      <c r="N78" s="56" t="s">
        <v>3</v>
      </c>
      <c r="O78" s="56" t="s">
        <v>61</v>
      </c>
      <c r="P78" s="56"/>
      <c r="Q78" s="56"/>
      <c r="R78" s="52"/>
      <c r="S78" s="53"/>
      <c r="T78" s="17"/>
    </row>
    <row r="79" spans="1:20">
      <c r="A79" s="7" t="s">
        <v>62</v>
      </c>
      <c r="B79" s="7"/>
      <c r="H79" s="64"/>
      <c r="I79" s="64"/>
      <c r="K79" s="52"/>
      <c r="L79" s="52"/>
      <c r="M79" s="56"/>
      <c r="N79" s="56"/>
      <c r="O79" s="56"/>
      <c r="P79" s="56"/>
      <c r="Q79" s="56"/>
      <c r="R79" s="52"/>
      <c r="S79" s="53"/>
      <c r="T79" s="17"/>
    </row>
    <row r="80" spans="1:20">
      <c r="A80" s="29" t="s">
        <v>82</v>
      </c>
      <c r="B80" s="9" t="str">
        <f t="shared" si="63"/>
        <v>Sa</v>
      </c>
      <c r="C80" s="10">
        <v>43295</v>
      </c>
      <c r="D80" s="11">
        <v>0.66666666666666663</v>
      </c>
      <c r="E80" s="12" t="str">
        <f>IF($H77="",$M80,IF($H77&gt;$I77,$G77,IF($I77&gt;$H77,$E77)))</f>
        <v>Verlierer HF1</v>
      </c>
      <c r="F80" s="9" t="s">
        <v>3</v>
      </c>
      <c r="G80" s="12" t="str">
        <f>IF($H78="",$O80,IF($H78&gt;$I78,$G78,IF($I78&gt;$H78,$E78)))</f>
        <v>Verlierer HF2</v>
      </c>
      <c r="H80" s="63"/>
      <c r="I80" s="63"/>
      <c r="K80" s="52"/>
      <c r="L80" s="52"/>
      <c r="M80" s="56" t="s">
        <v>63</v>
      </c>
      <c r="N80" s="56" t="s">
        <v>3</v>
      </c>
      <c r="O80" s="56" t="s">
        <v>64</v>
      </c>
      <c r="P80" s="56"/>
      <c r="Q80" s="56"/>
      <c r="R80" s="52"/>
      <c r="S80" s="53"/>
      <c r="T80" s="17"/>
    </row>
    <row r="81" spans="1:20">
      <c r="A81" s="7" t="s">
        <v>27</v>
      </c>
      <c r="B81" s="7"/>
      <c r="H81" s="64"/>
      <c r="I81" s="64"/>
      <c r="K81" s="52"/>
      <c r="L81" s="52"/>
      <c r="M81" s="56"/>
      <c r="N81" s="56"/>
      <c r="O81" s="56"/>
      <c r="P81" s="56"/>
      <c r="Q81" s="56"/>
      <c r="R81" s="52"/>
      <c r="S81" s="53"/>
      <c r="T81" s="17"/>
    </row>
    <row r="82" spans="1:20">
      <c r="A82" s="29" t="s">
        <v>81</v>
      </c>
      <c r="B82" s="9" t="str">
        <f t="shared" si="63"/>
        <v>So</v>
      </c>
      <c r="C82" s="10">
        <v>43296</v>
      </c>
      <c r="D82" s="11">
        <v>0.70833333333333337</v>
      </c>
      <c r="E82" s="12" t="str">
        <f>IF($H77="",$M82,IF($H77&gt;$I77,$E77,IF($I77&gt;$H77,$G77)))</f>
        <v>Sieger HF1</v>
      </c>
      <c r="F82" s="9" t="s">
        <v>3</v>
      </c>
      <c r="G82" s="12" t="str">
        <f>IF($H78="",$O82,IF($H78&gt;$I78,$E78,IF($I78&gt;$H78,$G78)))</f>
        <v>Sieger HF2</v>
      </c>
      <c r="H82" s="63"/>
      <c r="I82" s="63"/>
      <c r="K82" s="52"/>
      <c r="L82" s="52"/>
      <c r="M82" s="56" t="s">
        <v>65</v>
      </c>
      <c r="N82" s="56" t="s">
        <v>3</v>
      </c>
      <c r="O82" s="56" t="s">
        <v>66</v>
      </c>
      <c r="P82" s="56"/>
      <c r="Q82" s="56"/>
      <c r="R82" s="52"/>
      <c r="S82" s="53"/>
      <c r="T82" s="17"/>
    </row>
    <row r="83" spans="1:20">
      <c r="K83" s="30"/>
      <c r="L83" s="30"/>
      <c r="M83" s="30"/>
      <c r="N83" s="30"/>
      <c r="O83" s="30"/>
      <c r="P83" s="30"/>
      <c r="Q83" s="30"/>
      <c r="R83" s="30"/>
      <c r="S83" s="19"/>
      <c r="T83" s="17"/>
    </row>
    <row r="84" spans="1:20" ht="33" customHeight="1">
      <c r="B84" s="62" t="s">
        <v>88</v>
      </c>
      <c r="C84" s="62"/>
      <c r="D84" s="62"/>
      <c r="E84" s="57" t="str">
        <f>IF(OR(H82="",I82=""),"",IF(H82&gt;I82,E82,G82))</f>
        <v/>
      </c>
      <c r="F84" s="57"/>
      <c r="G84" s="57"/>
      <c r="K84" s="18"/>
      <c r="L84" s="18"/>
      <c r="M84" s="18"/>
      <c r="N84" s="18"/>
      <c r="O84" s="18"/>
      <c r="P84" s="18"/>
      <c r="Q84" s="18"/>
      <c r="R84" s="18"/>
      <c r="S84" s="19"/>
      <c r="T84" s="17"/>
    </row>
    <row r="85" spans="1:20"/>
    <row r="86" spans="1:20" hidden="1"/>
    <row r="87" spans="1:20" hidden="1">
      <c r="A87" s="14"/>
      <c r="B87" s="14"/>
    </row>
    <row r="88" spans="1:20" hidden="1">
      <c r="A88" s="14"/>
      <c r="B88" s="14"/>
    </row>
    <row r="89" spans="1:20" hidden="1">
      <c r="A89" s="14"/>
      <c r="B89" s="14"/>
    </row>
    <row r="90" spans="1:20" hidden="1">
      <c r="A90" s="14"/>
      <c r="B90" s="14"/>
    </row>
    <row r="91" spans="1:20" hidden="1">
      <c r="A91" s="14"/>
      <c r="B91" s="14"/>
    </row>
    <row r="92" spans="1:20" hidden="1"/>
    <row r="93" spans="1:20" hidden="1"/>
    <row r="94" spans="1:20" hidden="1"/>
    <row r="95" spans="1:20" hidden="1"/>
    <row r="96" spans="1:20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</sheetData>
  <sheetProtection password="C5A7" sheet="1" objects="1" scenarios="1" selectLockedCells="1"/>
  <sortState ref="M57:M60">
    <sortCondition ref="M57"/>
  </sortState>
  <mergeCells count="6">
    <mergeCell ref="E84:G84"/>
    <mergeCell ref="H3:I3"/>
    <mergeCell ref="A4:D4"/>
    <mergeCell ref="H6:I6"/>
    <mergeCell ref="B84:D84"/>
    <mergeCell ref="B3:D3"/>
  </mergeCells>
  <phoneticPr fontId="0" type="noConversion"/>
  <printOptions horizontalCentered="1"/>
  <pageMargins left="0.43307086614173229" right="0.31496062992125984" top="0.38" bottom="0.31" header="0.32" footer="0.24"/>
  <pageSetup paperSize="9" fitToHeight="0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37"/>
  <sheetViews>
    <sheetView showGridLines="0" workbookViewId="0"/>
  </sheetViews>
  <sheetFormatPr baseColWidth="10" defaultRowHeight="12.75"/>
  <cols>
    <col min="1" max="1" width="3.42578125" customWidth="1"/>
    <col min="2" max="2" width="125.7109375" bestFit="1" customWidth="1"/>
  </cols>
  <sheetData>
    <row r="2" spans="2:2" ht="15.75">
      <c r="B2" s="20" t="s">
        <v>89</v>
      </c>
    </row>
    <row r="3" spans="2:2" ht="14.25">
      <c r="B3" s="21"/>
    </row>
    <row r="4" spans="2:2" ht="14.25">
      <c r="B4" s="21"/>
    </row>
    <row r="5" spans="2:2" ht="14.25">
      <c r="B5" s="21" t="s">
        <v>30</v>
      </c>
    </row>
    <row r="6" spans="2:2" ht="14.25">
      <c r="B6" s="21" t="s">
        <v>130</v>
      </c>
    </row>
    <row r="7" spans="2:2" ht="14.25">
      <c r="B7" s="21" t="s">
        <v>44</v>
      </c>
    </row>
    <row r="8" spans="2:2" ht="14.25">
      <c r="B8" s="21" t="s">
        <v>43</v>
      </c>
    </row>
    <row r="9" spans="2:2" ht="14.25">
      <c r="B9" s="21" t="s">
        <v>42</v>
      </c>
    </row>
    <row r="10" spans="2:2" ht="14.25">
      <c r="B10" s="21"/>
    </row>
    <row r="11" spans="2:2" ht="14.25">
      <c r="B11" s="21" t="s">
        <v>32</v>
      </c>
    </row>
    <row r="12" spans="2:2" ht="14.25">
      <c r="B12" s="21"/>
    </row>
    <row r="13" spans="2:2" ht="14.25">
      <c r="B13" s="21" t="s">
        <v>85</v>
      </c>
    </row>
    <row r="14" spans="2:2" ht="14.25">
      <c r="B14" s="21" t="s">
        <v>33</v>
      </c>
    </row>
    <row r="15" spans="2:2" ht="14.25">
      <c r="B15" s="21"/>
    </row>
    <row r="16" spans="2:2" ht="14.25">
      <c r="B16" s="21" t="s">
        <v>34</v>
      </c>
    </row>
    <row r="17" spans="2:2" ht="14.25">
      <c r="B17" s="21" t="s">
        <v>131</v>
      </c>
    </row>
    <row r="18" spans="2:2" ht="14.25">
      <c r="B18" s="21"/>
    </row>
    <row r="19" spans="2:2" ht="14.25">
      <c r="B19" s="21"/>
    </row>
    <row r="20" spans="2:2" ht="14.25">
      <c r="B20" s="21" t="s">
        <v>35</v>
      </c>
    </row>
    <row r="21" spans="2:2" ht="14.25">
      <c r="B21" s="21" t="s">
        <v>41</v>
      </c>
    </row>
    <row r="22" spans="2:2" ht="14.25">
      <c r="B22" s="21" t="s">
        <v>36</v>
      </c>
    </row>
    <row r="23" spans="2:2" ht="14.25">
      <c r="B23" s="21" t="s">
        <v>83</v>
      </c>
    </row>
    <row r="24" spans="2:2" ht="14.25">
      <c r="B24" s="21"/>
    </row>
    <row r="25" spans="2:2" ht="14.25">
      <c r="B25" s="21" t="s">
        <v>31</v>
      </c>
    </row>
    <row r="26" spans="2:2" ht="14.25">
      <c r="B26" s="21"/>
    </row>
    <row r="27" spans="2:2" ht="15">
      <c r="B27" s="22" t="s">
        <v>37</v>
      </c>
    </row>
    <row r="28" spans="2:2" ht="14.25">
      <c r="B28" s="21" t="s">
        <v>38</v>
      </c>
    </row>
    <row r="29" spans="2:2" ht="14.25">
      <c r="B29" s="21" t="s">
        <v>39</v>
      </c>
    </row>
    <row r="30" spans="2:2" ht="14.25">
      <c r="B30" s="21" t="s">
        <v>40</v>
      </c>
    </row>
    <row r="31" spans="2:2" ht="14.25">
      <c r="B31" s="21" t="s">
        <v>132</v>
      </c>
    </row>
    <row r="32" spans="2:2" ht="14.25">
      <c r="B32" s="21" t="s">
        <v>84</v>
      </c>
    </row>
    <row r="33" spans="2:2" ht="14.25">
      <c r="B33" s="21" t="s">
        <v>86</v>
      </c>
    </row>
    <row r="35" spans="2:2" ht="15">
      <c r="B35" s="21" t="s">
        <v>135</v>
      </c>
    </row>
    <row r="36" spans="2:2" ht="14.25">
      <c r="B36" s="21" t="s">
        <v>133</v>
      </c>
    </row>
    <row r="37" spans="2:2" ht="14.25">
      <c r="B37" s="21" t="s">
        <v>134</v>
      </c>
    </row>
  </sheetData>
  <phoneticPr fontId="6" type="noConversion"/>
  <pageMargins left="0.47244094488188981" right="0.35433070866141736" top="0.78740157480314965" bottom="0.98425196850393704" header="0.51181102362204722" footer="0.51181102362204722"/>
  <pageSetup paperSize="9" scale="9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Tipp</vt:lpstr>
      <vt:lpstr>Punktevergabe</vt:lpstr>
      <vt:lpstr>Punktevergabe!Druckbereich</vt:lpstr>
      <vt:lpstr>Tipp!Druckbereich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Aichhorn Andreas</dc:creator>
  <dc:description>wm2018</dc:description>
  <cp:lastModifiedBy>Aichhorn</cp:lastModifiedBy>
  <cp:lastPrinted>2018-05-29T18:41:26Z</cp:lastPrinted>
  <dcterms:created xsi:type="dcterms:W3CDTF">2008-05-05T19:14:15Z</dcterms:created>
  <dcterms:modified xsi:type="dcterms:W3CDTF">2018-06-10T14:42:29Z</dcterms:modified>
</cp:coreProperties>
</file>